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96" windowWidth="16608" windowHeight="9216" activeTab="1"/>
  </bookViews>
  <sheets>
    <sheet name="Composite" sheetId="4" r:id="rId1"/>
    <sheet name="Politics" sheetId="1" r:id="rId2"/>
    <sheet name="IR" sheetId="2" r:id="rId3"/>
    <sheet name="Political Theory" sheetId="3" r:id="rId4"/>
  </sheets>
  <definedNames>
    <definedName name="_xlnm._FilterDatabase" localSheetId="0" hidden="1">Composite!$A$1:$I$1</definedName>
    <definedName name="_xlnm._FilterDatabase" localSheetId="2" hidden="1">IR!$A$1:$I$1</definedName>
    <definedName name="_xlnm._FilterDatabase" localSheetId="3" hidden="1">'Political Theory'!$A$1:$I$1</definedName>
    <definedName name="_xlnm._FilterDatabase" localSheetId="1" hidden="1">Politics!$A$1:$I$1</definedName>
    <definedName name="SPIR">Composite!$A$2:$I$70</definedName>
  </definedNames>
  <calcPr calcId="125725"/>
</workbook>
</file>

<file path=xl/calcChain.xml><?xml version="1.0" encoding="utf-8"?>
<calcChain xmlns="http://schemas.openxmlformats.org/spreadsheetml/2006/main">
  <c r="F23" i="2"/>
  <c r="G23"/>
  <c r="I23"/>
  <c r="I12"/>
  <c r="I3"/>
  <c r="I5"/>
  <c r="I7"/>
  <c r="I11"/>
  <c r="I14"/>
  <c r="I15"/>
  <c r="I16"/>
  <c r="I17"/>
  <c r="I18"/>
  <c r="I19"/>
  <c r="I20"/>
  <c r="I21"/>
  <c r="I24"/>
  <c r="I27"/>
  <c r="I30"/>
  <c r="I2"/>
  <c r="I3" i="3"/>
  <c r="I4"/>
  <c r="I7"/>
  <c r="I8"/>
  <c r="I9"/>
  <c r="I10"/>
  <c r="I12"/>
  <c r="I13"/>
  <c r="I15"/>
  <c r="I16"/>
  <c r="I17"/>
  <c r="I18"/>
  <c r="I19"/>
  <c r="I21"/>
  <c r="I22"/>
  <c r="I23"/>
  <c r="I24"/>
  <c r="I2"/>
  <c r="H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"/>
  <c r="G3" i="2"/>
  <c r="G5"/>
  <c r="G8"/>
  <c r="G9"/>
  <c r="G10"/>
  <c r="G12"/>
  <c r="G15"/>
  <c r="G19"/>
  <c r="G30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4"/>
  <c r="F25"/>
  <c r="F26"/>
  <c r="F27"/>
  <c r="F28"/>
  <c r="F29"/>
  <c r="F30"/>
  <c r="F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4"/>
  <c r="H25"/>
  <c r="H26"/>
  <c r="H27"/>
  <c r="H28"/>
  <c r="H29"/>
  <c r="H30"/>
  <c r="H2"/>
  <c r="E3" i="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"/>
  <c r="E3" i="2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4"/>
  <c r="E25"/>
  <c r="E26"/>
  <c r="E27"/>
  <c r="E28"/>
  <c r="E29"/>
  <c r="E30"/>
  <c r="E2"/>
  <c r="H3" i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2"/>
  <c r="D3" i="3" l="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3"/>
  <c r="C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"/>
  <c r="D3" i="2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4"/>
  <c r="D25"/>
  <c r="D26"/>
  <c r="D27"/>
  <c r="D28"/>
  <c r="D29"/>
  <c r="D30"/>
  <c r="D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4"/>
  <c r="C25"/>
  <c r="C26"/>
  <c r="C27"/>
  <c r="C28"/>
  <c r="C29"/>
  <c r="C30"/>
  <c r="C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4"/>
  <c r="B25"/>
  <c r="B26"/>
  <c r="B27"/>
  <c r="B28"/>
  <c r="B29"/>
  <c r="B30"/>
  <c r="B2"/>
  <c r="D58" i="4"/>
  <c r="D23" i="2"/>
  <c r="C23"/>
  <c r="C58" i="4"/>
  <c r="E58"/>
  <c r="E23" i="2"/>
  <c r="B58" i="4"/>
  <c r="B23" i="2"/>
</calcChain>
</file>

<file path=xl/sharedStrings.xml><?xml version="1.0" encoding="utf-8"?>
<sst xmlns="http://schemas.openxmlformats.org/spreadsheetml/2006/main" count="663" uniqueCount="140">
  <si>
    <t>British Journal of Political Science</t>
  </si>
  <si>
    <t>American Political Science Review</t>
  </si>
  <si>
    <t>Political Studies</t>
  </si>
  <si>
    <t>American Journal of Political Science</t>
  </si>
  <si>
    <t>Comparative Politics</t>
  </si>
  <si>
    <t>European Journal of Political Research</t>
  </si>
  <si>
    <t>Comparative Political Studies</t>
  </si>
  <si>
    <t>West European Politics</t>
  </si>
  <si>
    <t>JCMS - Journal of Common Market Studies</t>
  </si>
  <si>
    <t>Journal of Politics</t>
  </si>
  <si>
    <t>Government and Opposition</t>
  </si>
  <si>
    <t>Journal of European Public Policy</t>
  </si>
  <si>
    <t>International Studies Quarterly</t>
  </si>
  <si>
    <t>Party Politics</t>
  </si>
  <si>
    <t>Electoral Studies</t>
  </si>
  <si>
    <t>Political Theory</t>
  </si>
  <si>
    <t>Public Administration</t>
  </si>
  <si>
    <t>Governance</t>
  </si>
  <si>
    <t>Democratization</t>
  </si>
  <si>
    <t>Journal of Conflict Resolution</t>
  </si>
  <si>
    <t>Journal of Democracy</t>
  </si>
  <si>
    <t>Journal of Theoretical Politics</t>
  </si>
  <si>
    <t>Journal of Peace Research</t>
  </si>
  <si>
    <t>European Union Politics</t>
  </si>
  <si>
    <t>Political Analysis</t>
  </si>
  <si>
    <t>Annual Review of Political Science</t>
  </si>
  <si>
    <t>Political Behavior</t>
  </si>
  <si>
    <t>Legislative Studies Quarterly</t>
  </si>
  <si>
    <t>Political Research Quarterly</t>
  </si>
  <si>
    <t>PS: Political Science &amp; Politics</t>
  </si>
  <si>
    <t>Journal</t>
  </si>
  <si>
    <t>Publisher</t>
  </si>
  <si>
    <t>Foreign Affairs</t>
  </si>
  <si>
    <t>International Affairs</t>
  </si>
  <si>
    <t>International Security</t>
  </si>
  <si>
    <t>Global Governance</t>
  </si>
  <si>
    <t>International Organization</t>
  </si>
  <si>
    <t>International Studies Review</t>
  </si>
  <si>
    <t>Review of International Studies</t>
  </si>
  <si>
    <t>Security Studies</t>
  </si>
  <si>
    <t>World Politics</t>
  </si>
  <si>
    <t>Millennium</t>
  </si>
  <si>
    <t>Review of International Political Economy</t>
  </si>
  <si>
    <t>Survival</t>
  </si>
  <si>
    <t>International Relations</t>
  </si>
  <si>
    <t>Foreign Policy</t>
  </si>
  <si>
    <t>Cambridge Review of International Affairs</t>
  </si>
  <si>
    <t>International Peacekeeping</t>
  </si>
  <si>
    <t>Security Dialogue</t>
  </si>
  <si>
    <t>The Pacific Review</t>
  </si>
  <si>
    <t>Third World Quarterly</t>
  </si>
  <si>
    <t>Studies in Conflict &amp; Terrorism</t>
  </si>
  <si>
    <t>European Journal of International Relations</t>
  </si>
  <si>
    <t>Ethics</t>
  </si>
  <si>
    <t>History of Political Thought</t>
  </si>
  <si>
    <t>Journal of Political Philosophy</t>
  </si>
  <si>
    <t>Review of Politics</t>
  </si>
  <si>
    <t>Philosophy and Public Affairs</t>
  </si>
  <si>
    <t>Contemporary Political Theory</t>
  </si>
  <si>
    <t>Critical Review of International Social and Political Philosophy</t>
  </si>
  <si>
    <t>European Journal of Political Theory</t>
  </si>
  <si>
    <t>Politics, Philosophy and Economics</t>
  </si>
  <si>
    <t>Polity</t>
  </si>
  <si>
    <t>Journal of Applied Philosophy</t>
  </si>
  <si>
    <t>Constellations</t>
  </si>
  <si>
    <t>Social Philosophy and Policy</t>
  </si>
  <si>
    <t>Social Theory and Practice</t>
  </si>
  <si>
    <t>Social Research</t>
  </si>
  <si>
    <t>Journal of Moral Philosophy</t>
  </si>
  <si>
    <t>Philosophy and social criticism</t>
  </si>
  <si>
    <t>Perspectives on Political Science</t>
  </si>
  <si>
    <t>Wiley-Blackwell</t>
  </si>
  <si>
    <t>Cambridge UP</t>
  </si>
  <si>
    <t>no embargo</t>
  </si>
  <si>
    <t>no paid option</t>
  </si>
  <si>
    <t>Annual Reviews</t>
  </si>
  <si>
    <r>
      <t xml:space="preserve">Annual Reviews allow an Eprint URL supplied by them to be provided online via </t>
    </r>
    <r>
      <rPr>
        <i/>
        <sz val="11"/>
        <color theme="1"/>
        <rFont val="Calibri"/>
        <family val="2"/>
        <scheme val="minor"/>
      </rPr>
      <t>one</t>
    </r>
    <r>
      <rPr>
        <sz val="11"/>
        <color theme="1"/>
        <rFont val="Calibri"/>
        <family val="2"/>
        <scheme val="minor"/>
      </rPr>
      <t xml:space="preserve"> location for free access to the published version</t>
    </r>
  </si>
  <si>
    <t>12 months, no fee paid</t>
  </si>
  <si>
    <t>Sage</t>
  </si>
  <si>
    <t>City University of New York</t>
  </si>
  <si>
    <t>Not known</t>
  </si>
  <si>
    <t>CUNY do not provide specific information on their website; may be detailed with  the copyright agreement</t>
  </si>
  <si>
    <t>Taylor &amp; Francis</t>
  </si>
  <si>
    <t>18 months for HSS</t>
  </si>
  <si>
    <t>$3000</t>
  </si>
  <si>
    <t>Elsevier</t>
  </si>
  <si>
    <t>36 months</t>
  </si>
  <si>
    <t>$1,888</t>
  </si>
  <si>
    <t>Springer Verlag</t>
  </si>
  <si>
    <t>12 months</t>
  </si>
  <si>
    <t>$3,000</t>
  </si>
  <si>
    <t>12-24 months</t>
  </si>
  <si>
    <t>Author retains copyright of article</t>
  </si>
  <si>
    <t>Johns Hopkins UP</t>
  </si>
  <si>
    <t>Example policies not clear; permission best sought as part of the submission process</t>
  </si>
  <si>
    <t>check copyright transfer agreement for specific permissions</t>
  </si>
  <si>
    <t>not known</t>
  </si>
  <si>
    <t>not supported</t>
  </si>
  <si>
    <t>Oxford UP</t>
  </si>
  <si>
    <t>24 months</t>
  </si>
  <si>
    <t>Palgrave Macmillan</t>
  </si>
  <si>
    <t>18 months</t>
  </si>
  <si>
    <t>University of Chicago Press</t>
  </si>
  <si>
    <t>Authors encouraged to deposit VOR after 12 months in institutional repository</t>
  </si>
  <si>
    <t>Council on Foreign Relations</t>
  </si>
  <si>
    <t>Imprint Academic</t>
  </si>
  <si>
    <t>Published at Exeter; should be easy enough to find out</t>
  </si>
  <si>
    <t>MIT Press</t>
  </si>
  <si>
    <t>6 months</t>
  </si>
  <si>
    <t>VOR encouraged in institutional repository</t>
  </si>
  <si>
    <t>Brill</t>
  </si>
  <si>
    <t>$2,800</t>
  </si>
  <si>
    <t>not peer reviewed so not included in HEFCE proposal</t>
  </si>
  <si>
    <t>FAV can be archived on research website but not institutional or other repository</t>
  </si>
  <si>
    <t>no reuse permissions, not compliant with RCUK so probably not HEFCE compliant</t>
  </si>
  <si>
    <t>Set by author</t>
  </si>
  <si>
    <t>CC BY</t>
  </si>
  <si>
    <t>CC BY (fee paid)</t>
  </si>
  <si>
    <t>Not specified</t>
  </si>
  <si>
    <t>Not supported</t>
  </si>
  <si>
    <t>NC ND</t>
  </si>
  <si>
    <t xml:space="preserve">not supported </t>
  </si>
  <si>
    <t>$1,800</t>
  </si>
  <si>
    <t>NC</t>
  </si>
  <si>
    <t>Not clear</t>
  </si>
  <si>
    <t>CC BY NC</t>
  </si>
  <si>
    <t>APC for FAV</t>
  </si>
  <si>
    <t>Embargo for FAV</t>
  </si>
  <si>
    <t>Re-use Licence for FAV</t>
  </si>
  <si>
    <t>APC for VoR</t>
  </si>
  <si>
    <t>Embargo for VoR</t>
  </si>
  <si>
    <t>Re-use Licence for VoR</t>
  </si>
  <si>
    <t>Comment</t>
  </si>
  <si>
    <t>not clear</t>
  </si>
  <si>
    <t>CUP allows authors to post FAVs on their personal/ departmental webpages/ institutional repositories immediately. VoRs may be posted on personal/dept websites as soon as they appear on Cambridge Online, and in institutional repository 12 months post-publication, for free. APCs apply for earlier access. Journals' host institutions/ societies hold copyright.</t>
  </si>
  <si>
    <t>Washington Post</t>
  </si>
  <si>
    <t>ACUNS</t>
  </si>
  <si>
    <t>New School</t>
  </si>
  <si>
    <t>Florida State University</t>
  </si>
  <si>
    <t>CUNY</t>
  </si>
</sst>
</file>

<file path=xl/styles.xml><?xml version="1.0" encoding="utf-8"?>
<styleSheet xmlns="http://schemas.openxmlformats.org/spreadsheetml/2006/main">
  <numFmts count="1">
    <numFmt numFmtId="6" formatCode="&quot;£&quot;#,##0;[Red]\-&quot;£&quot;#,##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right"/>
    </xf>
    <xf numFmtId="6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Fill="1" applyAlignment="1">
      <alignment vertical="top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/>
    </xf>
    <xf numFmtId="0" fontId="0" fillId="0" borderId="0" xfId="0" applyAlignment="1">
      <alignment horizontal="right" wrapText="1"/>
    </xf>
    <xf numFmtId="0" fontId="1" fillId="0" borderId="0" xfId="0" applyFont="1" applyBorder="1" applyAlignment="1">
      <alignment horizontal="right" vertical="top"/>
    </xf>
    <xf numFmtId="0" fontId="1" fillId="0" borderId="0" xfId="0" applyFont="1" applyFill="1" applyAlignment="1">
      <alignment horizontal="right" vertical="top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0"/>
  <sheetViews>
    <sheetView workbookViewId="0">
      <selection activeCell="B63" sqref="B63"/>
    </sheetView>
  </sheetViews>
  <sheetFormatPr defaultRowHeight="16.8" customHeight="1"/>
  <cols>
    <col min="1" max="1" width="36.6640625" style="2" customWidth="1"/>
    <col min="2" max="2" width="23.77734375" style="2" customWidth="1"/>
    <col min="3" max="3" width="9.88671875" style="2" customWidth="1"/>
    <col min="4" max="4" width="13.33203125" style="2" customWidth="1"/>
    <col min="5" max="5" width="12.6640625" style="2" customWidth="1"/>
    <col min="6" max="6" width="9.6640625" style="2" customWidth="1"/>
    <col min="7" max="7" width="10.88671875" style="2" customWidth="1"/>
    <col min="8" max="8" width="12.5546875" style="2" customWidth="1"/>
    <col min="9" max="9" width="73" style="13" customWidth="1"/>
    <col min="10" max="16384" width="8.88671875" style="2"/>
  </cols>
  <sheetData>
    <row r="1" spans="1:9" s="17" customFormat="1" ht="48" customHeight="1">
      <c r="A1" s="18" t="s">
        <v>30</v>
      </c>
      <c r="B1" s="18" t="s">
        <v>31</v>
      </c>
      <c r="C1" s="18" t="s">
        <v>126</v>
      </c>
      <c r="D1" s="18" t="s">
        <v>127</v>
      </c>
      <c r="E1" s="18" t="s">
        <v>128</v>
      </c>
      <c r="F1" s="18" t="s">
        <v>129</v>
      </c>
      <c r="G1" s="18" t="s">
        <v>130</v>
      </c>
      <c r="H1" s="18" t="s">
        <v>131</v>
      </c>
      <c r="I1" s="18" t="s">
        <v>132</v>
      </c>
    </row>
    <row r="2" spans="1:9" ht="16.8" customHeight="1">
      <c r="A2" s="12" t="s">
        <v>3</v>
      </c>
      <c r="B2" s="2" t="s">
        <v>71</v>
      </c>
      <c r="C2" s="2">
        <v>0</v>
      </c>
      <c r="D2" s="2" t="s">
        <v>91</v>
      </c>
      <c r="E2" s="2" t="s">
        <v>120</v>
      </c>
      <c r="F2" s="2" t="s">
        <v>84</v>
      </c>
      <c r="G2" s="2">
        <v>0</v>
      </c>
      <c r="H2" s="2" t="s">
        <v>116</v>
      </c>
      <c r="I2" s="13" t="s">
        <v>95</v>
      </c>
    </row>
    <row r="3" spans="1:9" ht="16.8" customHeight="1">
      <c r="A3" s="12" t="s">
        <v>1</v>
      </c>
      <c r="B3" s="2" t="s">
        <v>72</v>
      </c>
      <c r="C3" s="2">
        <v>0</v>
      </c>
      <c r="D3" s="2" t="s">
        <v>73</v>
      </c>
      <c r="E3" s="2" t="s">
        <v>118</v>
      </c>
      <c r="F3" s="3">
        <v>1695</v>
      </c>
      <c r="G3" s="2" t="s">
        <v>77</v>
      </c>
      <c r="H3" s="2" t="s">
        <v>117</v>
      </c>
      <c r="I3" s="13" t="s">
        <v>134</v>
      </c>
    </row>
    <row r="4" spans="1:9" ht="16.8" customHeight="1">
      <c r="A4" s="12" t="s">
        <v>25</v>
      </c>
      <c r="B4" s="2" t="s">
        <v>75</v>
      </c>
      <c r="C4" s="2">
        <v>0</v>
      </c>
      <c r="D4" s="2" t="s">
        <v>97</v>
      </c>
      <c r="E4" s="2" t="s">
        <v>119</v>
      </c>
      <c r="F4" s="2" t="s">
        <v>74</v>
      </c>
      <c r="G4" s="2" t="s">
        <v>74</v>
      </c>
      <c r="H4" s="2" t="s">
        <v>74</v>
      </c>
      <c r="I4" s="13" t="s">
        <v>76</v>
      </c>
    </row>
    <row r="5" spans="1:9" ht="16.8" customHeight="1">
      <c r="A5" s="12" t="s">
        <v>0</v>
      </c>
      <c r="B5" s="2" t="s">
        <v>72</v>
      </c>
      <c r="C5" s="2">
        <v>0</v>
      </c>
      <c r="D5" s="2" t="s">
        <v>73</v>
      </c>
      <c r="E5" s="2" t="s">
        <v>124</v>
      </c>
      <c r="F5" s="3">
        <v>1695</v>
      </c>
      <c r="G5" s="2" t="s">
        <v>77</v>
      </c>
      <c r="H5" s="2" t="s">
        <v>117</v>
      </c>
      <c r="I5" s="13" t="s">
        <v>134</v>
      </c>
    </row>
    <row r="6" spans="1:9" ht="16.8" customHeight="1">
      <c r="A6" s="14" t="s">
        <v>46</v>
      </c>
      <c r="B6" s="2" t="s">
        <v>82</v>
      </c>
      <c r="C6" s="2">
        <v>0</v>
      </c>
      <c r="D6" s="2" t="s">
        <v>101</v>
      </c>
      <c r="E6" s="2" t="s">
        <v>120</v>
      </c>
      <c r="F6" s="3">
        <v>1788</v>
      </c>
      <c r="G6" s="2">
        <v>0</v>
      </c>
      <c r="H6" s="2" t="s">
        <v>116</v>
      </c>
    </row>
    <row r="7" spans="1:9" ht="16.8" customHeight="1">
      <c r="A7" s="12" t="s">
        <v>6</v>
      </c>
      <c r="B7" s="2" t="s">
        <v>78</v>
      </c>
      <c r="C7" s="2">
        <v>0</v>
      </c>
      <c r="D7" s="2" t="s">
        <v>73</v>
      </c>
      <c r="E7" s="2" t="s">
        <v>115</v>
      </c>
      <c r="F7" s="3">
        <v>800</v>
      </c>
      <c r="G7" s="2">
        <v>0</v>
      </c>
      <c r="H7" s="2" t="s">
        <v>116</v>
      </c>
      <c r="I7" s="13" t="s">
        <v>92</v>
      </c>
    </row>
    <row r="8" spans="1:9" ht="16.8" customHeight="1">
      <c r="A8" s="12" t="s">
        <v>4</v>
      </c>
      <c r="B8" s="2" t="s">
        <v>79</v>
      </c>
      <c r="C8" s="2" t="s">
        <v>80</v>
      </c>
      <c r="D8" s="2" t="s">
        <v>96</v>
      </c>
      <c r="E8" s="2" t="s">
        <v>96</v>
      </c>
      <c r="F8" s="2" t="s">
        <v>96</v>
      </c>
      <c r="G8" s="2" t="s">
        <v>96</v>
      </c>
      <c r="H8" s="2" t="s">
        <v>96</v>
      </c>
      <c r="I8" s="13" t="s">
        <v>81</v>
      </c>
    </row>
    <row r="9" spans="1:9" ht="16.8" customHeight="1">
      <c r="A9" s="11" t="s">
        <v>64</v>
      </c>
      <c r="B9" s="2" t="s">
        <v>71</v>
      </c>
      <c r="C9" s="2">
        <v>0</v>
      </c>
      <c r="D9" s="2" t="s">
        <v>91</v>
      </c>
      <c r="E9" s="2" t="s">
        <v>120</v>
      </c>
      <c r="F9" s="2" t="s">
        <v>90</v>
      </c>
      <c r="G9" s="2">
        <v>0</v>
      </c>
      <c r="H9" s="2" t="s">
        <v>116</v>
      </c>
      <c r="I9" s="13" t="s">
        <v>95</v>
      </c>
    </row>
    <row r="10" spans="1:9" ht="16.8" customHeight="1">
      <c r="A10" s="11" t="s">
        <v>58</v>
      </c>
      <c r="B10" s="2" t="s">
        <v>100</v>
      </c>
      <c r="C10" s="2">
        <v>0</v>
      </c>
      <c r="D10" s="2" t="s">
        <v>101</v>
      </c>
      <c r="E10" s="2" t="s">
        <v>120</v>
      </c>
      <c r="F10" s="3">
        <v>1600</v>
      </c>
      <c r="G10" s="2">
        <v>0</v>
      </c>
      <c r="H10" s="2" t="s">
        <v>116</v>
      </c>
    </row>
    <row r="11" spans="1:9" ht="16.8" customHeight="1">
      <c r="A11" s="6" t="s">
        <v>59</v>
      </c>
      <c r="B11" s="2" t="s">
        <v>82</v>
      </c>
      <c r="C11" s="2">
        <v>0</v>
      </c>
      <c r="D11" s="2" t="s">
        <v>101</v>
      </c>
      <c r="E11" s="2" t="s">
        <v>120</v>
      </c>
      <c r="F11" s="3">
        <v>1788</v>
      </c>
      <c r="G11" s="2">
        <v>0</v>
      </c>
      <c r="H11" s="2" t="s">
        <v>116</v>
      </c>
    </row>
    <row r="12" spans="1:9" ht="16.8" customHeight="1">
      <c r="A12" s="12" t="s">
        <v>18</v>
      </c>
      <c r="B12" s="2" t="s">
        <v>82</v>
      </c>
      <c r="C12" s="2">
        <v>0</v>
      </c>
      <c r="D12" s="2" t="s">
        <v>101</v>
      </c>
      <c r="E12" s="2" t="s">
        <v>120</v>
      </c>
      <c r="F12" s="3">
        <v>1788</v>
      </c>
      <c r="G12" s="2">
        <v>0</v>
      </c>
      <c r="H12" s="2" t="s">
        <v>116</v>
      </c>
    </row>
    <row r="13" spans="1:9" ht="16.8" customHeight="1">
      <c r="A13" s="12" t="s">
        <v>14</v>
      </c>
      <c r="B13" s="2" t="s">
        <v>85</v>
      </c>
      <c r="C13" s="2">
        <v>0</v>
      </c>
      <c r="D13" s="2" t="s">
        <v>86</v>
      </c>
      <c r="E13" s="2" t="s">
        <v>120</v>
      </c>
      <c r="F13" s="2" t="s">
        <v>122</v>
      </c>
      <c r="G13" s="2">
        <v>0</v>
      </c>
      <c r="H13" s="2" t="s">
        <v>116</v>
      </c>
    </row>
    <row r="14" spans="1:9" ht="16.8" customHeight="1">
      <c r="A14" s="11" t="s">
        <v>53</v>
      </c>
      <c r="B14" s="2" t="s">
        <v>102</v>
      </c>
      <c r="D14" s="2" t="s">
        <v>89</v>
      </c>
      <c r="E14" s="2" t="s">
        <v>123</v>
      </c>
      <c r="F14" s="2">
        <v>0</v>
      </c>
      <c r="G14" s="2" t="s">
        <v>89</v>
      </c>
      <c r="H14" s="2" t="s">
        <v>123</v>
      </c>
      <c r="I14" s="13" t="s">
        <v>103</v>
      </c>
    </row>
    <row r="15" spans="1:9" ht="16.8" customHeight="1">
      <c r="A15" s="12" t="s">
        <v>52</v>
      </c>
      <c r="B15" s="2" t="s">
        <v>78</v>
      </c>
      <c r="C15" s="2">
        <v>0</v>
      </c>
      <c r="D15" s="2" t="s">
        <v>73</v>
      </c>
      <c r="E15" s="2" t="s">
        <v>115</v>
      </c>
      <c r="F15" s="3">
        <v>800</v>
      </c>
      <c r="G15" s="2">
        <v>0</v>
      </c>
      <c r="H15" s="2" t="s">
        <v>116</v>
      </c>
      <c r="I15" s="13" t="s">
        <v>92</v>
      </c>
    </row>
    <row r="16" spans="1:9" ht="16.8" customHeight="1">
      <c r="A16" s="12" t="s">
        <v>5</v>
      </c>
      <c r="B16" s="2" t="s">
        <v>88</v>
      </c>
      <c r="C16" s="2">
        <v>0</v>
      </c>
      <c r="D16" s="2" t="s">
        <v>89</v>
      </c>
      <c r="E16" s="2" t="s">
        <v>124</v>
      </c>
      <c r="F16" s="2" t="s">
        <v>90</v>
      </c>
      <c r="G16" s="2">
        <v>0</v>
      </c>
      <c r="H16" s="2" t="s">
        <v>116</v>
      </c>
    </row>
    <row r="17" spans="1:9" ht="16.8" customHeight="1">
      <c r="A17" s="11" t="s">
        <v>60</v>
      </c>
      <c r="B17" s="2" t="s">
        <v>78</v>
      </c>
      <c r="C17" s="2">
        <v>0</v>
      </c>
      <c r="D17" s="2" t="s">
        <v>73</v>
      </c>
      <c r="E17" s="2" t="s">
        <v>115</v>
      </c>
      <c r="F17" s="3">
        <v>800</v>
      </c>
      <c r="G17" s="2">
        <v>0</v>
      </c>
      <c r="H17" s="2" t="s">
        <v>116</v>
      </c>
      <c r="I17" s="13" t="s">
        <v>92</v>
      </c>
    </row>
    <row r="18" spans="1:9" ht="16.8" customHeight="1">
      <c r="A18" s="12" t="s">
        <v>23</v>
      </c>
      <c r="B18" s="2" t="s">
        <v>78</v>
      </c>
      <c r="C18" s="2">
        <v>0</v>
      </c>
      <c r="D18" s="2" t="s">
        <v>73</v>
      </c>
      <c r="E18" s="2" t="s">
        <v>115</v>
      </c>
      <c r="F18" s="3">
        <v>800</v>
      </c>
      <c r="G18" s="2">
        <v>0</v>
      </c>
      <c r="H18" s="2" t="s">
        <v>116</v>
      </c>
      <c r="I18" s="13" t="s">
        <v>92</v>
      </c>
    </row>
    <row r="19" spans="1:9" ht="16.8" customHeight="1">
      <c r="A19" s="14" t="s">
        <v>32</v>
      </c>
      <c r="B19" s="2" t="s">
        <v>104</v>
      </c>
      <c r="C19" s="2" t="s">
        <v>80</v>
      </c>
      <c r="D19" s="2" t="s">
        <v>96</v>
      </c>
      <c r="E19" s="2" t="s">
        <v>96</v>
      </c>
      <c r="F19" s="2" t="s">
        <v>96</v>
      </c>
      <c r="G19" s="2" t="s">
        <v>96</v>
      </c>
      <c r="H19" s="2" t="s">
        <v>96</v>
      </c>
    </row>
    <row r="20" spans="1:9" ht="16.8" customHeight="1">
      <c r="A20" s="12" t="s">
        <v>45</v>
      </c>
      <c r="B20" s="2" t="s">
        <v>135</v>
      </c>
      <c r="C20" s="2" t="s">
        <v>80</v>
      </c>
      <c r="D20" s="2" t="s">
        <v>96</v>
      </c>
      <c r="E20" s="2" t="s">
        <v>96</v>
      </c>
      <c r="F20" s="2" t="s">
        <v>96</v>
      </c>
      <c r="G20" s="2" t="s">
        <v>96</v>
      </c>
      <c r="H20" s="2" t="s">
        <v>96</v>
      </c>
    </row>
    <row r="21" spans="1:9" ht="16.8" customHeight="1">
      <c r="A21" s="14" t="s">
        <v>35</v>
      </c>
      <c r="B21" s="2" t="s">
        <v>136</v>
      </c>
      <c r="C21" s="2" t="s">
        <v>80</v>
      </c>
      <c r="D21" s="2" t="s">
        <v>96</v>
      </c>
      <c r="E21" s="2" t="s">
        <v>96</v>
      </c>
      <c r="F21" s="2" t="s">
        <v>96</v>
      </c>
      <c r="G21" s="2" t="s">
        <v>96</v>
      </c>
      <c r="H21" s="2" t="s">
        <v>96</v>
      </c>
    </row>
    <row r="22" spans="1:9" ht="16.8" customHeight="1">
      <c r="A22" s="12" t="s">
        <v>17</v>
      </c>
      <c r="B22" s="2" t="s">
        <v>71</v>
      </c>
      <c r="C22" s="2">
        <v>0</v>
      </c>
      <c r="D22" s="2" t="s">
        <v>91</v>
      </c>
      <c r="E22" s="2" t="s">
        <v>120</v>
      </c>
      <c r="F22" s="2" t="s">
        <v>90</v>
      </c>
      <c r="G22" s="2">
        <v>0</v>
      </c>
      <c r="H22" s="2" t="s">
        <v>116</v>
      </c>
      <c r="I22" s="13" t="s">
        <v>95</v>
      </c>
    </row>
    <row r="23" spans="1:9" ht="16.8" customHeight="1">
      <c r="A23" s="12" t="s">
        <v>10</v>
      </c>
      <c r="B23" s="2" t="s">
        <v>72</v>
      </c>
      <c r="C23" s="2">
        <v>0</v>
      </c>
      <c r="D23" s="2" t="s">
        <v>73</v>
      </c>
      <c r="E23" s="2" t="s">
        <v>124</v>
      </c>
      <c r="F23" s="2" t="s">
        <v>74</v>
      </c>
      <c r="G23" s="2" t="s">
        <v>77</v>
      </c>
      <c r="H23" s="2" t="s">
        <v>117</v>
      </c>
    </row>
    <row r="24" spans="1:9" ht="16.8" customHeight="1">
      <c r="A24" s="11" t="s">
        <v>54</v>
      </c>
      <c r="B24" s="2" t="s">
        <v>105</v>
      </c>
      <c r="C24" s="2">
        <v>0</v>
      </c>
      <c r="D24" s="2" t="s">
        <v>97</v>
      </c>
      <c r="E24" s="2" t="s">
        <v>97</v>
      </c>
      <c r="F24" s="2" t="s">
        <v>80</v>
      </c>
      <c r="G24" s="2" t="s">
        <v>80</v>
      </c>
      <c r="H24" s="2" t="s">
        <v>80</v>
      </c>
      <c r="I24" s="13" t="s">
        <v>106</v>
      </c>
    </row>
    <row r="25" spans="1:9" ht="16.8" customHeight="1">
      <c r="A25" s="14" t="s">
        <v>33</v>
      </c>
      <c r="B25" s="2" t="s">
        <v>71</v>
      </c>
      <c r="C25" s="2">
        <v>0</v>
      </c>
      <c r="D25" s="2" t="s">
        <v>91</v>
      </c>
      <c r="E25" s="2" t="s">
        <v>120</v>
      </c>
      <c r="F25" s="2" t="s">
        <v>90</v>
      </c>
      <c r="G25" s="2">
        <v>0</v>
      </c>
      <c r="H25" s="2" t="s">
        <v>116</v>
      </c>
      <c r="I25" s="13" t="s">
        <v>95</v>
      </c>
    </row>
    <row r="26" spans="1:9" ht="16.8" customHeight="1">
      <c r="A26" s="12" t="s">
        <v>36</v>
      </c>
      <c r="B26" s="2" t="s">
        <v>72</v>
      </c>
      <c r="C26" s="2">
        <v>0</v>
      </c>
      <c r="D26" s="2" t="s">
        <v>73</v>
      </c>
      <c r="E26" s="2" t="s">
        <v>124</v>
      </c>
      <c r="F26" s="3">
        <v>1695</v>
      </c>
      <c r="G26" s="2" t="s">
        <v>77</v>
      </c>
      <c r="H26" s="2" t="s">
        <v>117</v>
      </c>
      <c r="I26" s="13" t="s">
        <v>134</v>
      </c>
    </row>
    <row r="27" spans="1:9" ht="16.8" customHeight="1">
      <c r="A27" s="14" t="s">
        <v>47</v>
      </c>
      <c r="B27" s="2" t="s">
        <v>82</v>
      </c>
      <c r="C27" s="2">
        <v>0</v>
      </c>
      <c r="D27" s="2" t="s">
        <v>101</v>
      </c>
      <c r="E27" s="2" t="s">
        <v>120</v>
      </c>
      <c r="F27" s="3">
        <v>1788</v>
      </c>
      <c r="G27" s="2">
        <v>0</v>
      </c>
      <c r="H27" s="2" t="s">
        <v>116</v>
      </c>
    </row>
    <row r="28" spans="1:9" ht="16.8" customHeight="1">
      <c r="A28" s="12" t="s">
        <v>44</v>
      </c>
      <c r="B28" s="2" t="s">
        <v>78</v>
      </c>
      <c r="C28" s="2">
        <v>0</v>
      </c>
      <c r="D28" s="2" t="s">
        <v>73</v>
      </c>
      <c r="E28" s="2" t="s">
        <v>115</v>
      </c>
      <c r="F28" s="3">
        <v>800</v>
      </c>
      <c r="G28" s="2">
        <v>0</v>
      </c>
      <c r="H28" s="2" t="s">
        <v>116</v>
      </c>
      <c r="I28" s="13" t="s">
        <v>92</v>
      </c>
    </row>
    <row r="29" spans="1:9" ht="16.8" customHeight="1">
      <c r="A29" s="14" t="s">
        <v>34</v>
      </c>
      <c r="B29" s="2" t="s">
        <v>107</v>
      </c>
      <c r="C29" s="2">
        <v>0</v>
      </c>
      <c r="D29" s="2" t="s">
        <v>108</v>
      </c>
      <c r="E29" s="2" t="s">
        <v>120</v>
      </c>
      <c r="F29" s="2" t="s">
        <v>74</v>
      </c>
      <c r="G29" s="2" t="s">
        <v>108</v>
      </c>
      <c r="H29" s="2" t="s">
        <v>120</v>
      </c>
      <c r="I29" s="13" t="s">
        <v>109</v>
      </c>
    </row>
    <row r="30" spans="1:9" ht="16.8" customHeight="1">
      <c r="A30" s="12" t="s">
        <v>12</v>
      </c>
      <c r="B30" s="2" t="s">
        <v>71</v>
      </c>
      <c r="C30" s="2">
        <v>0</v>
      </c>
      <c r="D30" s="2" t="s">
        <v>91</v>
      </c>
      <c r="E30" s="2" t="s">
        <v>120</v>
      </c>
      <c r="F30" s="2" t="s">
        <v>90</v>
      </c>
      <c r="G30" s="2">
        <v>0</v>
      </c>
      <c r="H30" s="2" t="s">
        <v>116</v>
      </c>
      <c r="I30" s="13" t="s">
        <v>95</v>
      </c>
    </row>
    <row r="31" spans="1:9" ht="16.8" customHeight="1">
      <c r="A31" s="14" t="s">
        <v>37</v>
      </c>
      <c r="B31" s="2" t="s">
        <v>71</v>
      </c>
      <c r="C31" s="2">
        <v>0</v>
      </c>
      <c r="D31" s="2" t="s">
        <v>91</v>
      </c>
      <c r="E31" s="2" t="s">
        <v>120</v>
      </c>
      <c r="F31" s="2" t="s">
        <v>90</v>
      </c>
      <c r="G31" s="2">
        <v>0</v>
      </c>
      <c r="H31" s="2" t="s">
        <v>116</v>
      </c>
      <c r="I31" s="13" t="s">
        <v>95</v>
      </c>
    </row>
    <row r="32" spans="1:9" ht="16.8" customHeight="1">
      <c r="A32" s="12" t="s">
        <v>8</v>
      </c>
      <c r="B32" s="2" t="s">
        <v>71</v>
      </c>
      <c r="C32" s="2">
        <v>0</v>
      </c>
      <c r="D32" s="2" t="s">
        <v>91</v>
      </c>
      <c r="E32" s="2" t="s">
        <v>120</v>
      </c>
      <c r="F32" s="2" t="s">
        <v>90</v>
      </c>
      <c r="G32" s="2">
        <v>0</v>
      </c>
      <c r="H32" s="2" t="s">
        <v>116</v>
      </c>
      <c r="I32" s="13" t="s">
        <v>95</v>
      </c>
    </row>
    <row r="33" spans="1:9" ht="16.8" customHeight="1">
      <c r="A33" s="11" t="s">
        <v>63</v>
      </c>
      <c r="B33" s="2" t="s">
        <v>71</v>
      </c>
      <c r="C33" s="2">
        <v>0</v>
      </c>
      <c r="D33" s="2" t="s">
        <v>91</v>
      </c>
      <c r="E33" s="2" t="s">
        <v>120</v>
      </c>
      <c r="F33" s="2" t="s">
        <v>90</v>
      </c>
      <c r="G33" s="2">
        <v>0</v>
      </c>
      <c r="H33" s="2" t="s">
        <v>116</v>
      </c>
      <c r="I33" s="13" t="s">
        <v>95</v>
      </c>
    </row>
    <row r="34" spans="1:9" ht="16.8" customHeight="1">
      <c r="A34" s="12" t="s">
        <v>19</v>
      </c>
      <c r="B34" s="2" t="s">
        <v>78</v>
      </c>
      <c r="C34" s="2">
        <v>0</v>
      </c>
      <c r="D34" s="2" t="s">
        <v>73</v>
      </c>
      <c r="E34" s="2" t="s">
        <v>115</v>
      </c>
      <c r="F34" s="3">
        <v>800</v>
      </c>
      <c r="G34" s="2">
        <v>0</v>
      </c>
      <c r="H34" s="2" t="s">
        <v>116</v>
      </c>
      <c r="I34" s="13" t="s">
        <v>92</v>
      </c>
    </row>
    <row r="35" spans="1:9" ht="16.8" customHeight="1">
      <c r="A35" s="12" t="s">
        <v>20</v>
      </c>
      <c r="B35" s="2" t="s">
        <v>93</v>
      </c>
      <c r="C35" s="2">
        <v>0</v>
      </c>
      <c r="D35" s="2" t="s">
        <v>96</v>
      </c>
      <c r="E35" s="2" t="s">
        <v>96</v>
      </c>
      <c r="F35" s="2" t="s">
        <v>74</v>
      </c>
      <c r="G35" s="2" t="s">
        <v>97</v>
      </c>
      <c r="H35" s="2" t="s">
        <v>97</v>
      </c>
      <c r="I35" s="13" t="s">
        <v>94</v>
      </c>
    </row>
    <row r="36" spans="1:9" ht="16.8" customHeight="1">
      <c r="A36" s="12" t="s">
        <v>11</v>
      </c>
      <c r="B36" s="2" t="s">
        <v>82</v>
      </c>
      <c r="C36" s="2">
        <v>0</v>
      </c>
      <c r="D36" s="2" t="s">
        <v>101</v>
      </c>
      <c r="E36" s="2" t="s">
        <v>120</v>
      </c>
      <c r="F36" s="3">
        <v>1788</v>
      </c>
      <c r="G36" s="2">
        <v>0</v>
      </c>
      <c r="H36" s="2" t="s">
        <v>116</v>
      </c>
    </row>
    <row r="37" spans="1:9" ht="16.8" customHeight="1">
      <c r="A37" s="11" t="s">
        <v>68</v>
      </c>
      <c r="B37" s="2" t="s">
        <v>110</v>
      </c>
      <c r="C37" s="2">
        <v>0</v>
      </c>
      <c r="D37" s="2" t="s">
        <v>73</v>
      </c>
      <c r="E37" s="2" t="s">
        <v>124</v>
      </c>
      <c r="F37" s="2" t="s">
        <v>111</v>
      </c>
      <c r="G37" s="2">
        <v>0</v>
      </c>
      <c r="H37" s="2" t="s">
        <v>125</v>
      </c>
    </row>
    <row r="38" spans="1:9" ht="16.8" customHeight="1">
      <c r="A38" s="12" t="s">
        <v>22</v>
      </c>
      <c r="B38" s="2" t="s">
        <v>78</v>
      </c>
      <c r="C38" s="2">
        <v>0</v>
      </c>
      <c r="D38" s="2" t="s">
        <v>73</v>
      </c>
      <c r="E38" s="2" t="s">
        <v>115</v>
      </c>
      <c r="F38" s="3">
        <v>800</v>
      </c>
      <c r="G38" s="2">
        <v>0</v>
      </c>
      <c r="H38" s="2" t="s">
        <v>116</v>
      </c>
      <c r="I38" s="13" t="s">
        <v>92</v>
      </c>
    </row>
    <row r="39" spans="1:9" ht="16.8" customHeight="1">
      <c r="A39" s="11" t="s">
        <v>55</v>
      </c>
      <c r="B39" s="2" t="s">
        <v>71</v>
      </c>
      <c r="C39" s="2">
        <v>0</v>
      </c>
      <c r="D39" s="2" t="s">
        <v>91</v>
      </c>
      <c r="E39" s="2" t="s">
        <v>120</v>
      </c>
      <c r="F39" s="2" t="s">
        <v>90</v>
      </c>
      <c r="G39" s="2">
        <v>0</v>
      </c>
      <c r="H39" s="2" t="s">
        <v>116</v>
      </c>
      <c r="I39" s="13" t="s">
        <v>95</v>
      </c>
    </row>
    <row r="40" spans="1:9" ht="16.8" customHeight="1">
      <c r="A40" s="12" t="s">
        <v>9</v>
      </c>
      <c r="B40" s="2" t="s">
        <v>72</v>
      </c>
      <c r="C40" s="2">
        <v>0</v>
      </c>
      <c r="D40" s="2" t="s">
        <v>73</v>
      </c>
      <c r="E40" s="2" t="s">
        <v>124</v>
      </c>
      <c r="F40" s="3">
        <v>1695</v>
      </c>
      <c r="G40" s="2" t="s">
        <v>77</v>
      </c>
      <c r="H40" s="2" t="s">
        <v>117</v>
      </c>
      <c r="I40" s="13" t="s">
        <v>134</v>
      </c>
    </row>
    <row r="41" spans="1:9" ht="16.8" customHeight="1">
      <c r="A41" s="12" t="s">
        <v>21</v>
      </c>
      <c r="B41" s="2" t="s">
        <v>78</v>
      </c>
      <c r="C41" s="2">
        <v>0</v>
      </c>
      <c r="D41" s="2" t="s">
        <v>73</v>
      </c>
      <c r="E41" s="2" t="s">
        <v>115</v>
      </c>
      <c r="F41" s="3">
        <v>800</v>
      </c>
      <c r="G41" s="2">
        <v>0</v>
      </c>
      <c r="H41" s="2" t="s">
        <v>116</v>
      </c>
      <c r="I41" s="13" t="s">
        <v>92</v>
      </c>
    </row>
    <row r="42" spans="1:9" ht="16.8" customHeight="1">
      <c r="A42" s="15" t="s">
        <v>27</v>
      </c>
      <c r="B42" s="2" t="s">
        <v>71</v>
      </c>
      <c r="C42" s="2">
        <v>0</v>
      </c>
      <c r="D42" s="2" t="s">
        <v>91</v>
      </c>
      <c r="E42" s="2" t="s">
        <v>120</v>
      </c>
      <c r="F42" s="3" t="s">
        <v>90</v>
      </c>
      <c r="G42" s="2">
        <v>0</v>
      </c>
      <c r="H42" s="2" t="s">
        <v>116</v>
      </c>
      <c r="I42" s="13" t="s">
        <v>95</v>
      </c>
    </row>
    <row r="43" spans="1:9" ht="16.8" customHeight="1">
      <c r="A43" s="12" t="s">
        <v>41</v>
      </c>
      <c r="B43" s="2" t="s">
        <v>78</v>
      </c>
      <c r="C43" s="2">
        <v>0</v>
      </c>
      <c r="D43" s="2" t="s">
        <v>73</v>
      </c>
      <c r="E43" s="2" t="s">
        <v>115</v>
      </c>
      <c r="F43" s="3">
        <v>800</v>
      </c>
      <c r="G43" s="2">
        <v>0</v>
      </c>
      <c r="H43" s="2" t="s">
        <v>116</v>
      </c>
      <c r="I43" s="13" t="s">
        <v>92</v>
      </c>
    </row>
    <row r="44" spans="1:9" ht="16.8" customHeight="1">
      <c r="A44" s="12" t="s">
        <v>13</v>
      </c>
      <c r="B44" s="2" t="s">
        <v>78</v>
      </c>
      <c r="C44" s="2">
        <v>0</v>
      </c>
      <c r="D44" s="2" t="s">
        <v>73</v>
      </c>
      <c r="E44" s="2" t="s">
        <v>115</v>
      </c>
      <c r="F44" s="3">
        <v>800</v>
      </c>
      <c r="G44" s="2">
        <v>0</v>
      </c>
      <c r="H44" s="2" t="s">
        <v>116</v>
      </c>
      <c r="I44" s="13" t="s">
        <v>92</v>
      </c>
    </row>
    <row r="45" spans="1:9" ht="16.8" customHeight="1">
      <c r="A45" s="11" t="s">
        <v>70</v>
      </c>
      <c r="B45" s="2" t="s">
        <v>82</v>
      </c>
      <c r="C45" s="2">
        <v>0</v>
      </c>
      <c r="D45" s="2" t="s">
        <v>101</v>
      </c>
      <c r="E45" s="2" t="s">
        <v>120</v>
      </c>
      <c r="F45" s="3">
        <v>1788</v>
      </c>
      <c r="G45" s="2">
        <v>0</v>
      </c>
      <c r="H45" s="2" t="s">
        <v>116</v>
      </c>
    </row>
    <row r="46" spans="1:9" ht="16.8" customHeight="1">
      <c r="A46" s="11" t="s">
        <v>57</v>
      </c>
      <c r="B46" s="2" t="s">
        <v>71</v>
      </c>
      <c r="C46" s="2">
        <v>0</v>
      </c>
      <c r="D46" s="2" t="s">
        <v>97</v>
      </c>
      <c r="E46" s="2" t="s">
        <v>120</v>
      </c>
      <c r="F46" s="2" t="s">
        <v>90</v>
      </c>
      <c r="G46" s="2">
        <v>0</v>
      </c>
      <c r="H46" s="2" t="s">
        <v>116</v>
      </c>
      <c r="I46" s="13" t="s">
        <v>95</v>
      </c>
    </row>
    <row r="47" spans="1:9" ht="16.8" customHeight="1">
      <c r="A47" s="11" t="s">
        <v>69</v>
      </c>
      <c r="B47" s="2" t="s">
        <v>78</v>
      </c>
      <c r="C47" s="2">
        <v>0</v>
      </c>
      <c r="D47" s="2" t="s">
        <v>73</v>
      </c>
      <c r="E47" s="2" t="s">
        <v>115</v>
      </c>
      <c r="F47" s="3">
        <v>800</v>
      </c>
      <c r="G47" s="2">
        <v>0</v>
      </c>
      <c r="H47" s="2" t="s">
        <v>116</v>
      </c>
      <c r="I47" s="13" t="s">
        <v>92</v>
      </c>
    </row>
    <row r="48" spans="1:9" ht="16.8" customHeight="1">
      <c r="A48" s="12" t="s">
        <v>24</v>
      </c>
      <c r="B48" s="2" t="s">
        <v>98</v>
      </c>
      <c r="C48" s="2">
        <v>0</v>
      </c>
      <c r="D48" s="2" t="s">
        <v>99</v>
      </c>
      <c r="E48" s="2" t="s">
        <v>124</v>
      </c>
      <c r="F48" s="3">
        <v>1750</v>
      </c>
      <c r="G48" s="2">
        <v>0</v>
      </c>
      <c r="H48" s="2" t="s">
        <v>125</v>
      </c>
    </row>
    <row r="49" spans="1:9" ht="16.8" customHeight="1">
      <c r="A49" s="12" t="s">
        <v>26</v>
      </c>
      <c r="B49" s="2" t="s">
        <v>88</v>
      </c>
      <c r="C49" s="2">
        <v>0</v>
      </c>
      <c r="D49" s="2" t="s">
        <v>89</v>
      </c>
      <c r="E49" s="2" t="s">
        <v>124</v>
      </c>
      <c r="F49" s="2" t="s">
        <v>90</v>
      </c>
      <c r="G49" s="2">
        <v>0</v>
      </c>
      <c r="H49" s="2" t="s">
        <v>116</v>
      </c>
    </row>
    <row r="50" spans="1:9" ht="16.8" customHeight="1">
      <c r="A50" s="15" t="s">
        <v>28</v>
      </c>
      <c r="B50" s="2" t="s">
        <v>78</v>
      </c>
      <c r="C50" s="2">
        <v>0</v>
      </c>
      <c r="D50" s="2" t="s">
        <v>73</v>
      </c>
      <c r="E50" s="2" t="s">
        <v>115</v>
      </c>
      <c r="F50" s="3">
        <v>800</v>
      </c>
      <c r="G50" s="2">
        <v>0</v>
      </c>
      <c r="H50" s="2" t="s">
        <v>116</v>
      </c>
      <c r="I50" s="13" t="s">
        <v>92</v>
      </c>
    </row>
    <row r="51" spans="1:9" ht="16.8" customHeight="1">
      <c r="A51" s="12" t="s">
        <v>2</v>
      </c>
      <c r="B51" s="2" t="s">
        <v>71</v>
      </c>
      <c r="C51" s="2">
        <v>0</v>
      </c>
      <c r="D51" s="2" t="s">
        <v>91</v>
      </c>
      <c r="E51" s="2" t="s">
        <v>120</v>
      </c>
      <c r="F51" s="2" t="s">
        <v>90</v>
      </c>
      <c r="G51" s="2">
        <v>0</v>
      </c>
      <c r="H51" s="2" t="s">
        <v>116</v>
      </c>
      <c r="I51" s="13" t="s">
        <v>95</v>
      </c>
    </row>
    <row r="52" spans="1:9" ht="16.8" customHeight="1">
      <c r="A52" s="12" t="s">
        <v>15</v>
      </c>
      <c r="B52" s="2" t="s">
        <v>78</v>
      </c>
      <c r="C52" s="2">
        <v>0</v>
      </c>
      <c r="D52" s="2" t="s">
        <v>73</v>
      </c>
      <c r="E52" s="2" t="s">
        <v>115</v>
      </c>
      <c r="F52" s="3">
        <v>800</v>
      </c>
      <c r="G52" s="2">
        <v>0</v>
      </c>
      <c r="H52" s="2" t="s">
        <v>116</v>
      </c>
      <c r="I52" s="13" t="s">
        <v>92</v>
      </c>
    </row>
    <row r="53" spans="1:9" ht="16.8" customHeight="1">
      <c r="A53" s="11" t="s">
        <v>61</v>
      </c>
      <c r="B53" s="2" t="s">
        <v>78</v>
      </c>
      <c r="C53" s="2">
        <v>0</v>
      </c>
      <c r="D53" s="2" t="s">
        <v>73</v>
      </c>
      <c r="E53" s="2" t="s">
        <v>115</v>
      </c>
      <c r="F53" s="3">
        <v>800</v>
      </c>
      <c r="G53" s="2">
        <v>0</v>
      </c>
      <c r="H53" s="2" t="s">
        <v>116</v>
      </c>
      <c r="I53" s="13" t="s">
        <v>92</v>
      </c>
    </row>
    <row r="54" spans="1:9" ht="16.8" customHeight="1">
      <c r="A54" s="11" t="s">
        <v>62</v>
      </c>
      <c r="B54" s="2" t="s">
        <v>100</v>
      </c>
      <c r="C54" s="2">
        <v>0</v>
      </c>
      <c r="D54" s="2" t="s">
        <v>101</v>
      </c>
      <c r="E54" s="2" t="s">
        <v>120</v>
      </c>
      <c r="F54" s="3">
        <v>1600</v>
      </c>
      <c r="G54" s="2">
        <v>0</v>
      </c>
      <c r="H54" s="2" t="s">
        <v>116</v>
      </c>
    </row>
    <row r="55" spans="1:9" ht="16.8" customHeight="1">
      <c r="A55" s="12" t="s">
        <v>29</v>
      </c>
      <c r="B55" s="2" t="s">
        <v>72</v>
      </c>
      <c r="C55" s="2">
        <v>0</v>
      </c>
      <c r="D55" s="2" t="s">
        <v>73</v>
      </c>
      <c r="E55" s="2" t="s">
        <v>124</v>
      </c>
      <c r="F55" s="3">
        <v>1695</v>
      </c>
      <c r="G55" s="2" t="s">
        <v>77</v>
      </c>
      <c r="H55" s="2" t="s">
        <v>117</v>
      </c>
      <c r="I55" s="13" t="s">
        <v>134</v>
      </c>
    </row>
    <row r="56" spans="1:9" ht="16.8" customHeight="1">
      <c r="A56" s="12" t="s">
        <v>16</v>
      </c>
      <c r="B56" s="2" t="s">
        <v>71</v>
      </c>
      <c r="C56" s="2">
        <v>0</v>
      </c>
      <c r="D56" s="2" t="s">
        <v>91</v>
      </c>
      <c r="E56" s="2" t="s">
        <v>120</v>
      </c>
      <c r="F56" s="2" t="s">
        <v>90</v>
      </c>
      <c r="G56" s="2">
        <v>0</v>
      </c>
      <c r="H56" s="2" t="s">
        <v>116</v>
      </c>
      <c r="I56" s="13" t="s">
        <v>95</v>
      </c>
    </row>
    <row r="57" spans="1:9" ht="16.8" customHeight="1">
      <c r="A57" s="12" t="s">
        <v>42</v>
      </c>
      <c r="B57" s="2" t="s">
        <v>82</v>
      </c>
      <c r="C57" s="2">
        <v>0</v>
      </c>
      <c r="D57" s="2" t="s">
        <v>101</v>
      </c>
      <c r="E57" s="2" t="s">
        <v>120</v>
      </c>
      <c r="F57" s="3">
        <v>1788</v>
      </c>
      <c r="G57" s="2">
        <v>0</v>
      </c>
      <c r="H57" s="2" t="s">
        <v>116</v>
      </c>
    </row>
    <row r="58" spans="1:9" ht="16.8" customHeight="1">
      <c r="A58" s="14" t="s">
        <v>38</v>
      </c>
      <c r="B58" s="2" t="str">
        <f ca="1">VLOOKUP(A58,[0]!SPIR,2,FALSE)</f>
        <v>Cambridge UP</v>
      </c>
      <c r="C58" s="2">
        <f ca="1">VLOOKUP($A58,[0]!SPIR,3,FALSE)</f>
        <v>0</v>
      </c>
      <c r="D58" s="2" t="str">
        <f ca="1">VLOOKUP($A58,[0]!SPIR,4,FALSE)</f>
        <v>no embargo</v>
      </c>
      <c r="E58" s="2" t="str">
        <f ca="1">VLOOKUP($A58,[0]!SPIR,5,FALSE)</f>
        <v>Not clear</v>
      </c>
      <c r="F58" s="3">
        <v>1695</v>
      </c>
      <c r="G58" s="2" t="s">
        <v>77</v>
      </c>
      <c r="H58" s="2" t="s">
        <v>116</v>
      </c>
      <c r="I58" s="13" t="s">
        <v>134</v>
      </c>
    </row>
    <row r="59" spans="1:9" ht="16.8" customHeight="1">
      <c r="A59" s="11" t="s">
        <v>56</v>
      </c>
      <c r="B59" s="2" t="s">
        <v>72</v>
      </c>
      <c r="C59" s="2">
        <v>0</v>
      </c>
      <c r="D59" s="2" t="s">
        <v>73</v>
      </c>
      <c r="E59" s="2" t="s">
        <v>124</v>
      </c>
      <c r="F59" s="3">
        <v>1695</v>
      </c>
      <c r="G59" s="2" t="s">
        <v>77</v>
      </c>
      <c r="H59" s="2" t="s">
        <v>117</v>
      </c>
      <c r="I59" s="13" t="s">
        <v>134</v>
      </c>
    </row>
    <row r="60" spans="1:9" ht="16.8" customHeight="1">
      <c r="A60" s="14" t="s">
        <v>48</v>
      </c>
      <c r="B60" s="2" t="s">
        <v>78</v>
      </c>
      <c r="C60" s="2">
        <v>0</v>
      </c>
      <c r="D60" s="2" t="s">
        <v>73</v>
      </c>
      <c r="E60" s="2" t="s">
        <v>115</v>
      </c>
      <c r="F60" s="3">
        <v>800</v>
      </c>
      <c r="G60" s="2">
        <v>0</v>
      </c>
      <c r="H60" s="2" t="s">
        <v>116</v>
      </c>
      <c r="I60" s="13" t="s">
        <v>92</v>
      </c>
    </row>
    <row r="61" spans="1:9" ht="16.8" customHeight="1">
      <c r="A61" s="12" t="s">
        <v>39</v>
      </c>
      <c r="B61" s="2" t="s">
        <v>82</v>
      </c>
      <c r="C61" s="2">
        <v>0</v>
      </c>
      <c r="D61" s="2" t="s">
        <v>101</v>
      </c>
      <c r="E61" s="2" t="s">
        <v>120</v>
      </c>
      <c r="F61" s="3">
        <v>1788</v>
      </c>
      <c r="G61" s="2">
        <v>0</v>
      </c>
      <c r="H61" s="2" t="s">
        <v>116</v>
      </c>
    </row>
    <row r="62" spans="1:9" ht="16.8" customHeight="1">
      <c r="A62" s="11" t="s">
        <v>65</v>
      </c>
      <c r="B62" s="2" t="s">
        <v>72</v>
      </c>
      <c r="C62" s="2">
        <v>0</v>
      </c>
      <c r="D62" s="2" t="s">
        <v>73</v>
      </c>
      <c r="E62" s="2" t="s">
        <v>124</v>
      </c>
      <c r="F62" s="3">
        <v>1695</v>
      </c>
      <c r="G62" s="2" t="s">
        <v>77</v>
      </c>
      <c r="H62" s="2" t="s">
        <v>117</v>
      </c>
      <c r="I62" s="13" t="s">
        <v>134</v>
      </c>
    </row>
    <row r="63" spans="1:9" s="16" customFormat="1" ht="16.8" customHeight="1">
      <c r="A63" s="19" t="s">
        <v>67</v>
      </c>
      <c r="B63" s="20" t="s">
        <v>137</v>
      </c>
      <c r="C63" s="20">
        <v>0</v>
      </c>
      <c r="D63" s="20" t="s">
        <v>96</v>
      </c>
      <c r="E63" s="20" t="s">
        <v>96</v>
      </c>
      <c r="F63" s="20" t="s">
        <v>96</v>
      </c>
      <c r="G63" s="20" t="s">
        <v>96</v>
      </c>
      <c r="H63" s="20" t="s">
        <v>96</v>
      </c>
      <c r="I63" s="21" t="s">
        <v>112</v>
      </c>
    </row>
    <row r="64" spans="1:9" ht="16.8" customHeight="1">
      <c r="A64" s="11" t="s">
        <v>66</v>
      </c>
      <c r="B64" s="2" t="s">
        <v>138</v>
      </c>
      <c r="C64" s="2">
        <v>0</v>
      </c>
      <c r="D64" s="2" t="s">
        <v>97</v>
      </c>
      <c r="E64" s="2" t="s">
        <v>97</v>
      </c>
      <c r="F64" s="2" t="s">
        <v>97</v>
      </c>
      <c r="G64" s="2" t="s">
        <v>97</v>
      </c>
      <c r="H64" s="2" t="s">
        <v>97</v>
      </c>
      <c r="I64" s="13" t="s">
        <v>113</v>
      </c>
    </row>
    <row r="65" spans="1:9" ht="16.8" customHeight="1">
      <c r="A65" s="14" t="s">
        <v>51</v>
      </c>
      <c r="B65" s="2" t="s">
        <v>82</v>
      </c>
      <c r="C65" s="2">
        <v>0</v>
      </c>
      <c r="D65" s="2" t="s">
        <v>101</v>
      </c>
      <c r="E65" s="2" t="s">
        <v>120</v>
      </c>
      <c r="F65" s="3">
        <v>1788</v>
      </c>
      <c r="G65" s="2">
        <v>0</v>
      </c>
      <c r="H65" s="2" t="s">
        <v>116</v>
      </c>
    </row>
    <row r="66" spans="1:9" s="20" customFormat="1" ht="16.8" customHeight="1">
      <c r="A66" s="12" t="s">
        <v>43</v>
      </c>
      <c r="B66" s="2" t="s">
        <v>82</v>
      </c>
      <c r="C66" s="2">
        <v>0</v>
      </c>
      <c r="D66" s="2" t="s">
        <v>101</v>
      </c>
      <c r="E66" s="2" t="s">
        <v>119</v>
      </c>
      <c r="F66" s="2" t="s">
        <v>97</v>
      </c>
      <c r="G66" s="2">
        <v>0</v>
      </c>
      <c r="H66" s="2" t="s">
        <v>121</v>
      </c>
      <c r="I66" s="13" t="s">
        <v>114</v>
      </c>
    </row>
    <row r="67" spans="1:9" ht="16.8" customHeight="1">
      <c r="A67" s="14" t="s">
        <v>49</v>
      </c>
      <c r="B67" s="2" t="s">
        <v>82</v>
      </c>
      <c r="C67" s="2">
        <v>0</v>
      </c>
      <c r="D67" s="2" t="s">
        <v>101</v>
      </c>
      <c r="E67" s="2" t="s">
        <v>120</v>
      </c>
      <c r="F67" s="3">
        <v>1788</v>
      </c>
      <c r="G67" s="2">
        <v>0</v>
      </c>
      <c r="H67" s="2" t="s">
        <v>116</v>
      </c>
    </row>
    <row r="68" spans="1:9" ht="16.8" customHeight="1">
      <c r="A68" s="14" t="s">
        <v>50</v>
      </c>
      <c r="B68" s="2" t="s">
        <v>82</v>
      </c>
      <c r="C68" s="2">
        <v>0</v>
      </c>
      <c r="D68" s="2" t="s">
        <v>101</v>
      </c>
      <c r="E68" s="2" t="s">
        <v>120</v>
      </c>
      <c r="F68" s="3">
        <v>1788</v>
      </c>
      <c r="G68" s="2">
        <v>0</v>
      </c>
      <c r="H68" s="2" t="s">
        <v>116</v>
      </c>
    </row>
    <row r="69" spans="1:9" ht="16.8" customHeight="1">
      <c r="A69" s="12" t="s">
        <v>7</v>
      </c>
      <c r="B69" s="2" t="s">
        <v>82</v>
      </c>
      <c r="C69" s="2">
        <v>0</v>
      </c>
      <c r="D69" s="2" t="s">
        <v>101</v>
      </c>
      <c r="E69" s="2" t="s">
        <v>120</v>
      </c>
      <c r="F69" s="3">
        <v>1788</v>
      </c>
      <c r="G69" s="2">
        <v>0</v>
      </c>
      <c r="H69" s="2" t="s">
        <v>116</v>
      </c>
    </row>
    <row r="70" spans="1:9" ht="16.8" customHeight="1">
      <c r="A70" s="12" t="s">
        <v>40</v>
      </c>
      <c r="B70" s="2" t="s">
        <v>72</v>
      </c>
      <c r="C70" s="2">
        <v>0</v>
      </c>
      <c r="D70" s="2" t="s">
        <v>73</v>
      </c>
      <c r="E70" s="2" t="s">
        <v>124</v>
      </c>
      <c r="F70" s="3">
        <v>1695</v>
      </c>
      <c r="G70" s="2" t="s">
        <v>77</v>
      </c>
      <c r="H70" s="2" t="s">
        <v>117</v>
      </c>
      <c r="I70" s="13" t="s">
        <v>134</v>
      </c>
    </row>
  </sheetData>
  <autoFilter ref="A1:I1">
    <sortState ref="A2:I70">
      <sortCondition ref="A1"/>
    </sortState>
  </autoFilter>
  <sortState ref="A2:G70">
    <sortCondition ref="A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B8" sqref="B8"/>
    </sheetView>
  </sheetViews>
  <sheetFormatPr defaultRowHeight="16.2" customHeight="1"/>
  <cols>
    <col min="1" max="1" width="38.88671875" customWidth="1"/>
    <col min="2" max="2" width="18.44140625" customWidth="1"/>
    <col min="3" max="3" width="10.109375" customWidth="1"/>
    <col min="4" max="4" width="17.77734375" customWidth="1"/>
    <col min="5" max="5" width="14.6640625" customWidth="1"/>
    <col min="6" max="7" width="14" customWidth="1"/>
    <col min="8" max="8" width="15" customWidth="1"/>
    <col min="9" max="9" width="71" customWidth="1"/>
  </cols>
  <sheetData>
    <row r="1" spans="1:9" s="1" customFormat="1" ht="32.4" customHeight="1">
      <c r="A1" s="18" t="s">
        <v>30</v>
      </c>
      <c r="B1" s="18" t="s">
        <v>31</v>
      </c>
      <c r="C1" s="18" t="s">
        <v>126</v>
      </c>
      <c r="D1" s="18" t="s">
        <v>127</v>
      </c>
      <c r="E1" s="18" t="s">
        <v>128</v>
      </c>
      <c r="F1" s="18" t="s">
        <v>129</v>
      </c>
      <c r="G1" s="18" t="s">
        <v>130</v>
      </c>
      <c r="H1" s="18" t="s">
        <v>131</v>
      </c>
      <c r="I1" s="18" t="s">
        <v>132</v>
      </c>
    </row>
    <row r="2" spans="1:9" ht="16.2" customHeight="1">
      <c r="A2" s="7" t="s">
        <v>3</v>
      </c>
      <c r="B2" t="s">
        <v>71</v>
      </c>
      <c r="C2">
        <v>0</v>
      </c>
      <c r="D2" s="4" t="s">
        <v>91</v>
      </c>
      <c r="E2" s="4" t="str">
        <f>VLOOKUP($A2,[0]!SPIR,5,FALSE)</f>
        <v>NC ND</v>
      </c>
      <c r="F2" s="2" t="s">
        <v>84</v>
      </c>
      <c r="G2">
        <v>0</v>
      </c>
      <c r="H2" t="str">
        <f>VLOOKUP($A2,[0]!SPIR,8,FALSE)</f>
        <v>CC BY</v>
      </c>
      <c r="I2" t="s">
        <v>95</v>
      </c>
    </row>
    <row r="3" spans="1:9" ht="16.2" customHeight="1">
      <c r="A3" s="7" t="s">
        <v>1</v>
      </c>
      <c r="B3" t="s">
        <v>72</v>
      </c>
      <c r="C3">
        <v>0</v>
      </c>
      <c r="D3" s="4" t="s">
        <v>73</v>
      </c>
      <c r="E3" s="4" t="str">
        <f>VLOOKUP($A3,[0]!SPIR,5,FALSE)</f>
        <v>Not specified</v>
      </c>
      <c r="F3" s="4" t="s">
        <v>74</v>
      </c>
      <c r="G3" t="s">
        <v>77</v>
      </c>
      <c r="H3" t="str">
        <f>VLOOKUP($A3,[0]!SPIR,8,FALSE)</f>
        <v>CC BY (fee paid)</v>
      </c>
      <c r="I3" s="13" t="s">
        <v>134</v>
      </c>
    </row>
    <row r="4" spans="1:9" ht="16.2" customHeight="1">
      <c r="A4" s="7" t="s">
        <v>25</v>
      </c>
      <c r="B4" t="s">
        <v>75</v>
      </c>
      <c r="C4">
        <v>0</v>
      </c>
      <c r="D4" s="4" t="s">
        <v>97</v>
      </c>
      <c r="E4" s="4" t="str">
        <f>VLOOKUP($A4,[0]!SPIR,5,FALSE)</f>
        <v>Not supported</v>
      </c>
      <c r="F4" t="s">
        <v>74</v>
      </c>
      <c r="G4">
        <v>0</v>
      </c>
      <c r="H4" t="str">
        <f>VLOOKUP($A4,[0]!SPIR,8,FALSE)</f>
        <v>no paid option</v>
      </c>
      <c r="I4" t="s">
        <v>76</v>
      </c>
    </row>
    <row r="5" spans="1:9" ht="16.2" customHeight="1">
      <c r="A5" s="7" t="s">
        <v>0</v>
      </c>
      <c r="B5" t="s">
        <v>72</v>
      </c>
      <c r="C5">
        <v>0</v>
      </c>
      <c r="D5" s="4" t="s">
        <v>73</v>
      </c>
      <c r="E5" s="4" t="str">
        <f>VLOOKUP($A5,[0]!SPIR,5,FALSE)</f>
        <v>Not clear</v>
      </c>
      <c r="F5" s="3">
        <v>1695</v>
      </c>
      <c r="G5">
        <v>0</v>
      </c>
      <c r="H5" t="str">
        <f>VLOOKUP($A5,[0]!SPIR,8,FALSE)</f>
        <v>CC BY (fee paid)</v>
      </c>
      <c r="I5" s="13" t="s">
        <v>134</v>
      </c>
    </row>
    <row r="6" spans="1:9" ht="16.2" customHeight="1">
      <c r="A6" s="7" t="s">
        <v>6</v>
      </c>
      <c r="B6" t="s">
        <v>78</v>
      </c>
      <c r="C6">
        <v>0</v>
      </c>
      <c r="D6" s="4" t="s">
        <v>73</v>
      </c>
      <c r="E6" s="4" t="str">
        <f>VLOOKUP($A6,[0]!SPIR,5,FALSE)</f>
        <v>Set by author</v>
      </c>
      <c r="F6" s="3">
        <v>800</v>
      </c>
      <c r="G6">
        <v>0</v>
      </c>
      <c r="H6" t="str">
        <f>VLOOKUP($A6,[0]!SPIR,8,FALSE)</f>
        <v>CC BY</v>
      </c>
      <c r="I6" t="s">
        <v>92</v>
      </c>
    </row>
    <row r="7" spans="1:9" ht="16.2" customHeight="1">
      <c r="A7" s="7" t="s">
        <v>4</v>
      </c>
      <c r="B7" t="s">
        <v>139</v>
      </c>
      <c r="C7" s="2" t="s">
        <v>96</v>
      </c>
      <c r="D7" s="4" t="s">
        <v>96</v>
      </c>
      <c r="E7" s="4" t="str">
        <f>VLOOKUP($A7,[0]!SPIR,5,FALSE)</f>
        <v>not known</v>
      </c>
      <c r="F7" s="4" t="s">
        <v>96</v>
      </c>
      <c r="G7" s="4" t="s">
        <v>96</v>
      </c>
      <c r="H7" t="str">
        <f>VLOOKUP($A7,[0]!SPIR,8,FALSE)</f>
        <v>not known</v>
      </c>
      <c r="I7" t="s">
        <v>81</v>
      </c>
    </row>
    <row r="8" spans="1:9" ht="16.2" customHeight="1">
      <c r="A8" s="7" t="s">
        <v>18</v>
      </c>
      <c r="B8" t="s">
        <v>82</v>
      </c>
      <c r="C8">
        <v>0</v>
      </c>
      <c r="D8" s="4" t="s">
        <v>83</v>
      </c>
      <c r="E8" s="4" t="str">
        <f>VLOOKUP($A8,[0]!SPIR,5,FALSE)</f>
        <v>NC ND</v>
      </c>
      <c r="F8" s="3">
        <v>1788</v>
      </c>
      <c r="G8">
        <v>0</v>
      </c>
      <c r="H8" t="str">
        <f>VLOOKUP($A8,[0]!SPIR,8,FALSE)</f>
        <v>CC BY</v>
      </c>
    </row>
    <row r="9" spans="1:9" ht="16.2" customHeight="1">
      <c r="A9" s="7" t="s">
        <v>14</v>
      </c>
      <c r="B9" t="s">
        <v>85</v>
      </c>
      <c r="C9">
        <v>0</v>
      </c>
      <c r="D9" s="4" t="s">
        <v>86</v>
      </c>
      <c r="E9" s="4" t="str">
        <f>VLOOKUP($A9,[0]!SPIR,5,FALSE)</f>
        <v>NC ND</v>
      </c>
      <c r="F9" s="2" t="s">
        <v>87</v>
      </c>
      <c r="G9">
        <v>0</v>
      </c>
      <c r="H9" t="str">
        <f>VLOOKUP($A9,[0]!SPIR,8,FALSE)</f>
        <v>CC BY</v>
      </c>
    </row>
    <row r="10" spans="1:9" ht="16.2" customHeight="1">
      <c r="A10" s="7" t="s">
        <v>5</v>
      </c>
      <c r="B10" t="s">
        <v>88</v>
      </c>
      <c r="C10">
        <v>0</v>
      </c>
      <c r="D10" s="4" t="s">
        <v>89</v>
      </c>
      <c r="E10" s="4" t="str">
        <f>VLOOKUP($A10,[0]!SPIR,5,FALSE)</f>
        <v>Not clear</v>
      </c>
      <c r="F10" s="2" t="s">
        <v>90</v>
      </c>
      <c r="G10">
        <v>0</v>
      </c>
      <c r="H10" t="str">
        <f>VLOOKUP($A10,[0]!SPIR,8,FALSE)</f>
        <v>CC BY</v>
      </c>
    </row>
    <row r="11" spans="1:9" ht="16.2" customHeight="1">
      <c r="A11" s="7" t="s">
        <v>23</v>
      </c>
      <c r="B11" t="s">
        <v>78</v>
      </c>
      <c r="C11">
        <v>0</v>
      </c>
      <c r="D11" s="4" t="s">
        <v>73</v>
      </c>
      <c r="E11" s="4" t="str">
        <f>VLOOKUP($A11,[0]!SPIR,5,FALSE)</f>
        <v>Set by author</v>
      </c>
      <c r="F11" s="3">
        <v>800</v>
      </c>
      <c r="G11">
        <v>0</v>
      </c>
      <c r="H11" t="str">
        <f>VLOOKUP($A11,[0]!SPIR,8,FALSE)</f>
        <v>CC BY</v>
      </c>
      <c r="I11" t="s">
        <v>92</v>
      </c>
    </row>
    <row r="12" spans="1:9" ht="16.2" customHeight="1">
      <c r="A12" s="7" t="s">
        <v>17</v>
      </c>
      <c r="B12" t="s">
        <v>71</v>
      </c>
      <c r="C12">
        <v>0</v>
      </c>
      <c r="D12" s="4" t="s">
        <v>91</v>
      </c>
      <c r="E12" s="4" t="str">
        <f>VLOOKUP($A12,[0]!SPIR,5,FALSE)</f>
        <v>NC ND</v>
      </c>
      <c r="F12" s="2" t="s">
        <v>90</v>
      </c>
      <c r="G12">
        <v>0</v>
      </c>
      <c r="H12" t="str">
        <f>VLOOKUP($A12,[0]!SPIR,8,FALSE)</f>
        <v>CC BY</v>
      </c>
      <c r="I12" t="s">
        <v>95</v>
      </c>
    </row>
    <row r="13" spans="1:9" ht="16.2" customHeight="1">
      <c r="A13" s="7" t="s">
        <v>10</v>
      </c>
      <c r="B13" t="s">
        <v>72</v>
      </c>
      <c r="C13">
        <v>0</v>
      </c>
      <c r="D13" s="4" t="s">
        <v>73</v>
      </c>
      <c r="E13" s="4" t="str">
        <f>VLOOKUP($A13,[0]!SPIR,5,FALSE)</f>
        <v>Not clear</v>
      </c>
      <c r="F13" s="4" t="s">
        <v>74</v>
      </c>
      <c r="G13" t="s">
        <v>77</v>
      </c>
      <c r="H13" t="str">
        <f>VLOOKUP($A13,[0]!SPIR,8,FALSE)</f>
        <v>CC BY (fee paid)</v>
      </c>
      <c r="I13" s="13" t="s">
        <v>134</v>
      </c>
    </row>
    <row r="14" spans="1:9" ht="16.2" customHeight="1">
      <c r="A14" s="7" t="s">
        <v>12</v>
      </c>
      <c r="B14" t="s">
        <v>71</v>
      </c>
      <c r="C14">
        <v>0</v>
      </c>
      <c r="D14" s="4" t="s">
        <v>91</v>
      </c>
      <c r="E14" s="4" t="str">
        <f>VLOOKUP($A14,[0]!SPIR,5,FALSE)</f>
        <v>NC ND</v>
      </c>
      <c r="F14" s="2" t="s">
        <v>90</v>
      </c>
      <c r="G14">
        <v>0</v>
      </c>
      <c r="H14" t="str">
        <f>VLOOKUP($A14,[0]!SPIR,8,FALSE)</f>
        <v>CC BY</v>
      </c>
      <c r="I14" t="s">
        <v>95</v>
      </c>
    </row>
    <row r="15" spans="1:9" ht="16.2" customHeight="1">
      <c r="A15" s="7" t="s">
        <v>8</v>
      </c>
      <c r="B15" t="s">
        <v>71</v>
      </c>
      <c r="C15">
        <v>0</v>
      </c>
      <c r="D15" s="4" t="s">
        <v>91</v>
      </c>
      <c r="E15" s="4" t="str">
        <f>VLOOKUP($A15,[0]!SPIR,5,FALSE)</f>
        <v>NC ND</v>
      </c>
      <c r="F15" s="2" t="s">
        <v>90</v>
      </c>
      <c r="G15">
        <v>0</v>
      </c>
      <c r="H15" t="str">
        <f>VLOOKUP($A15,[0]!SPIR,8,FALSE)</f>
        <v>CC BY</v>
      </c>
      <c r="I15" t="s">
        <v>95</v>
      </c>
    </row>
    <row r="16" spans="1:9" ht="16.2" customHeight="1">
      <c r="A16" s="7" t="s">
        <v>19</v>
      </c>
      <c r="B16" t="s">
        <v>78</v>
      </c>
      <c r="C16">
        <v>0</v>
      </c>
      <c r="D16" s="4" t="s">
        <v>73</v>
      </c>
      <c r="E16" s="4" t="str">
        <f>VLOOKUP($A16,[0]!SPIR,5,FALSE)</f>
        <v>Set by author</v>
      </c>
      <c r="F16" s="3">
        <v>800</v>
      </c>
      <c r="G16">
        <v>0</v>
      </c>
      <c r="H16" t="str">
        <f>VLOOKUP($A16,[0]!SPIR,8,FALSE)</f>
        <v>CC BY</v>
      </c>
      <c r="I16" t="s">
        <v>92</v>
      </c>
    </row>
    <row r="17" spans="1:9" ht="16.2" customHeight="1">
      <c r="A17" s="7" t="s">
        <v>20</v>
      </c>
      <c r="B17" t="s">
        <v>93</v>
      </c>
      <c r="C17">
        <v>0</v>
      </c>
      <c r="D17" s="4" t="s">
        <v>96</v>
      </c>
      <c r="E17" s="4" t="str">
        <f>VLOOKUP($A17,[0]!SPIR,5,FALSE)</f>
        <v>not known</v>
      </c>
      <c r="F17" s="4" t="s">
        <v>74</v>
      </c>
      <c r="G17">
        <v>0</v>
      </c>
      <c r="H17" t="str">
        <f>VLOOKUP($A17,[0]!SPIR,8,FALSE)</f>
        <v>not supported</v>
      </c>
      <c r="I17" t="s">
        <v>94</v>
      </c>
    </row>
    <row r="18" spans="1:9" ht="16.2" customHeight="1">
      <c r="A18" s="7" t="s">
        <v>11</v>
      </c>
      <c r="B18" t="s">
        <v>82</v>
      </c>
      <c r="C18">
        <v>0</v>
      </c>
      <c r="D18" s="4" t="s">
        <v>83</v>
      </c>
      <c r="E18" s="4" t="str">
        <f>VLOOKUP($A18,[0]!SPIR,5,FALSE)</f>
        <v>NC ND</v>
      </c>
      <c r="F18" s="3">
        <v>1788</v>
      </c>
      <c r="G18">
        <v>0</v>
      </c>
      <c r="H18" t="str">
        <f>VLOOKUP($A18,[0]!SPIR,8,FALSE)</f>
        <v>CC BY</v>
      </c>
    </row>
    <row r="19" spans="1:9" ht="16.2" customHeight="1">
      <c r="A19" s="7" t="s">
        <v>22</v>
      </c>
      <c r="B19" t="s">
        <v>78</v>
      </c>
      <c r="C19">
        <v>0</v>
      </c>
      <c r="D19" s="4" t="s">
        <v>73</v>
      </c>
      <c r="E19" s="4" t="str">
        <f>VLOOKUP($A19,[0]!SPIR,5,FALSE)</f>
        <v>Set by author</v>
      </c>
      <c r="F19" s="3">
        <v>800</v>
      </c>
      <c r="G19">
        <v>0</v>
      </c>
      <c r="H19" t="str">
        <f>VLOOKUP($A19,[0]!SPIR,8,FALSE)</f>
        <v>CC BY</v>
      </c>
      <c r="I19" t="s">
        <v>92</v>
      </c>
    </row>
    <row r="20" spans="1:9" ht="16.2" customHeight="1">
      <c r="A20" s="7" t="s">
        <v>9</v>
      </c>
      <c r="B20" t="s">
        <v>72</v>
      </c>
      <c r="C20">
        <v>0</v>
      </c>
      <c r="D20" s="4" t="s">
        <v>73</v>
      </c>
      <c r="E20" s="4" t="str">
        <f>VLOOKUP($A20,[0]!SPIR,5,FALSE)</f>
        <v>Not clear</v>
      </c>
      <c r="F20" s="3">
        <v>1695</v>
      </c>
      <c r="G20">
        <v>0</v>
      </c>
      <c r="H20" t="str">
        <f>VLOOKUP($A20,[0]!SPIR,8,FALSE)</f>
        <v>CC BY (fee paid)</v>
      </c>
      <c r="I20" s="13" t="s">
        <v>134</v>
      </c>
    </row>
    <row r="21" spans="1:9" ht="16.2" customHeight="1">
      <c r="A21" s="7" t="s">
        <v>21</v>
      </c>
      <c r="B21" t="s">
        <v>78</v>
      </c>
      <c r="C21">
        <v>0</v>
      </c>
      <c r="D21" s="4" t="s">
        <v>73</v>
      </c>
      <c r="E21" s="4" t="str">
        <f>VLOOKUP($A21,[0]!SPIR,5,FALSE)</f>
        <v>Set by author</v>
      </c>
      <c r="F21" s="3">
        <v>800</v>
      </c>
      <c r="G21">
        <v>0</v>
      </c>
      <c r="H21" t="str">
        <f>VLOOKUP($A21,[0]!SPIR,8,FALSE)</f>
        <v>CC BY</v>
      </c>
      <c r="I21" t="s">
        <v>92</v>
      </c>
    </row>
    <row r="22" spans="1:9" ht="16.2" customHeight="1">
      <c r="A22" s="9" t="s">
        <v>27</v>
      </c>
      <c r="B22" t="s">
        <v>71</v>
      </c>
      <c r="C22">
        <v>0</v>
      </c>
      <c r="D22" s="4" t="s">
        <v>91</v>
      </c>
      <c r="E22" s="4" t="str">
        <f>VLOOKUP($A22,[0]!SPIR,5,FALSE)</f>
        <v>NC ND</v>
      </c>
      <c r="F22" s="3" t="s">
        <v>90</v>
      </c>
      <c r="G22">
        <v>0</v>
      </c>
      <c r="H22" t="str">
        <f>VLOOKUP($A22,[0]!SPIR,8,FALSE)</f>
        <v>CC BY</v>
      </c>
      <c r="I22" t="s">
        <v>95</v>
      </c>
    </row>
    <row r="23" spans="1:9" ht="16.2" customHeight="1">
      <c r="A23" s="7" t="s">
        <v>13</v>
      </c>
      <c r="B23" t="s">
        <v>78</v>
      </c>
      <c r="C23">
        <v>0</v>
      </c>
      <c r="D23" s="4" t="s">
        <v>73</v>
      </c>
      <c r="E23" s="4" t="str">
        <f>VLOOKUP($A23,[0]!SPIR,5,FALSE)</f>
        <v>Set by author</v>
      </c>
      <c r="F23" s="3">
        <v>800</v>
      </c>
      <c r="G23">
        <v>0</v>
      </c>
      <c r="H23" t="str">
        <f>VLOOKUP($A23,[0]!SPIR,8,FALSE)</f>
        <v>CC BY</v>
      </c>
      <c r="I23" t="s">
        <v>92</v>
      </c>
    </row>
    <row r="24" spans="1:9" ht="16.2" customHeight="1">
      <c r="A24" s="7" t="s">
        <v>24</v>
      </c>
      <c r="B24" t="s">
        <v>98</v>
      </c>
      <c r="C24">
        <v>0</v>
      </c>
      <c r="D24" s="4" t="s">
        <v>99</v>
      </c>
      <c r="E24" s="4" t="str">
        <f>VLOOKUP($A24,[0]!SPIR,5,FALSE)</f>
        <v>Not clear</v>
      </c>
      <c r="F24" s="3">
        <v>1750</v>
      </c>
      <c r="G24">
        <v>0</v>
      </c>
      <c r="H24" t="str">
        <f>VLOOKUP($A24,[0]!SPIR,8,FALSE)</f>
        <v>CC BY NC</v>
      </c>
    </row>
    <row r="25" spans="1:9" ht="16.2" customHeight="1">
      <c r="A25" s="7" t="s">
        <v>26</v>
      </c>
      <c r="B25" t="s">
        <v>88</v>
      </c>
      <c r="C25">
        <v>0</v>
      </c>
      <c r="D25" s="4" t="s">
        <v>89</v>
      </c>
      <c r="E25" s="4" t="str">
        <f>VLOOKUP($A25,[0]!SPIR,5,FALSE)</f>
        <v>Not clear</v>
      </c>
      <c r="F25" s="2" t="s">
        <v>90</v>
      </c>
      <c r="G25">
        <v>0</v>
      </c>
      <c r="H25" t="str">
        <f>VLOOKUP($A25,[0]!SPIR,8,FALSE)</f>
        <v>CC BY</v>
      </c>
    </row>
    <row r="26" spans="1:9" ht="16.2" customHeight="1">
      <c r="A26" s="9" t="s">
        <v>28</v>
      </c>
      <c r="B26" t="s">
        <v>78</v>
      </c>
      <c r="C26">
        <v>0</v>
      </c>
      <c r="D26" s="4" t="s">
        <v>73</v>
      </c>
      <c r="E26" s="4" t="str">
        <f>VLOOKUP($A26,[0]!SPIR,5,FALSE)</f>
        <v>Set by author</v>
      </c>
      <c r="F26" s="3">
        <v>800</v>
      </c>
      <c r="G26">
        <v>0</v>
      </c>
      <c r="H26" t="str">
        <f>VLOOKUP($A26,[0]!SPIR,8,FALSE)</f>
        <v>CC BY</v>
      </c>
      <c r="I26" t="s">
        <v>92</v>
      </c>
    </row>
    <row r="27" spans="1:9" ht="16.2" customHeight="1">
      <c r="A27" s="7" t="s">
        <v>2</v>
      </c>
      <c r="B27" t="s">
        <v>71</v>
      </c>
      <c r="C27">
        <v>0</v>
      </c>
      <c r="D27" s="4" t="s">
        <v>91</v>
      </c>
      <c r="E27" s="4" t="str">
        <f>VLOOKUP($A27,[0]!SPIR,5,FALSE)</f>
        <v>NC ND</v>
      </c>
      <c r="F27" s="2" t="s">
        <v>90</v>
      </c>
      <c r="G27">
        <v>0</v>
      </c>
      <c r="H27" t="str">
        <f>VLOOKUP($A27,[0]!SPIR,8,FALSE)</f>
        <v>CC BY</v>
      </c>
      <c r="I27" t="s">
        <v>95</v>
      </c>
    </row>
    <row r="28" spans="1:9" ht="16.2" customHeight="1">
      <c r="A28" s="7" t="s">
        <v>15</v>
      </c>
      <c r="B28" t="s">
        <v>78</v>
      </c>
      <c r="C28">
        <v>0</v>
      </c>
      <c r="D28" s="4" t="s">
        <v>73</v>
      </c>
      <c r="E28" s="4" t="str">
        <f>VLOOKUP($A28,[0]!SPIR,5,FALSE)</f>
        <v>Set by author</v>
      </c>
      <c r="F28" s="3">
        <v>800</v>
      </c>
      <c r="G28">
        <v>0</v>
      </c>
      <c r="H28" t="str">
        <f>VLOOKUP($A28,[0]!SPIR,8,FALSE)</f>
        <v>CC BY</v>
      </c>
      <c r="I28" t="s">
        <v>92</v>
      </c>
    </row>
    <row r="29" spans="1:9" ht="16.2" customHeight="1">
      <c r="A29" s="7" t="s">
        <v>29</v>
      </c>
      <c r="B29" t="s">
        <v>72</v>
      </c>
      <c r="C29">
        <v>0</v>
      </c>
      <c r="D29" s="4" t="s">
        <v>73</v>
      </c>
      <c r="E29" s="4" t="str">
        <f>VLOOKUP($A29,[0]!SPIR,5,FALSE)</f>
        <v>Not clear</v>
      </c>
      <c r="F29" s="3">
        <v>1695</v>
      </c>
      <c r="G29">
        <v>0</v>
      </c>
      <c r="H29" t="str">
        <f>VLOOKUP($A29,[0]!SPIR,8,FALSE)</f>
        <v>CC BY (fee paid)</v>
      </c>
      <c r="I29" s="13" t="s">
        <v>134</v>
      </c>
    </row>
    <row r="30" spans="1:9" ht="16.2" customHeight="1">
      <c r="A30" s="7" t="s">
        <v>16</v>
      </c>
      <c r="B30" t="s">
        <v>71</v>
      </c>
      <c r="C30">
        <v>0</v>
      </c>
      <c r="D30" s="4" t="s">
        <v>91</v>
      </c>
      <c r="E30" s="4" t="str">
        <f>VLOOKUP($A30,[0]!SPIR,5,FALSE)</f>
        <v>NC ND</v>
      </c>
      <c r="F30" s="2" t="s">
        <v>90</v>
      </c>
      <c r="G30">
        <v>0</v>
      </c>
      <c r="H30" t="str">
        <f>VLOOKUP($A30,[0]!SPIR,8,FALSE)</f>
        <v>CC BY</v>
      </c>
      <c r="I30" t="s">
        <v>95</v>
      </c>
    </row>
    <row r="31" spans="1:9" ht="16.2" customHeight="1">
      <c r="A31" s="7" t="s">
        <v>7</v>
      </c>
      <c r="B31" t="s">
        <v>82</v>
      </c>
      <c r="C31">
        <v>0</v>
      </c>
      <c r="D31" s="4" t="s">
        <v>83</v>
      </c>
      <c r="E31" s="4" t="str">
        <f>VLOOKUP($A31,[0]!SPIR,5,FALSE)</f>
        <v>NC ND</v>
      </c>
      <c r="F31" s="3">
        <v>1788</v>
      </c>
      <c r="G31">
        <v>0</v>
      </c>
      <c r="H31" t="str">
        <f>VLOOKUP($A31,[0]!SPIR,8,FALSE)</f>
        <v>CC BY</v>
      </c>
    </row>
  </sheetData>
  <autoFilter ref="A1:I1">
    <sortState ref="A2:I31">
      <sortCondition ref="A1"/>
    </sortState>
  </autoFilter>
  <sortState ref="A2:F31">
    <sortCondition ref="A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A2" sqref="A2"/>
    </sheetView>
  </sheetViews>
  <sheetFormatPr defaultRowHeight="15" customHeight="1"/>
  <cols>
    <col min="1" max="1" width="37" bestFit="1" customWidth="1"/>
    <col min="2" max="2" width="25.109375" customWidth="1"/>
    <col min="3" max="3" width="10.77734375" customWidth="1"/>
    <col min="4" max="4" width="14.21875" customWidth="1"/>
    <col min="5" max="5" width="15.33203125" customWidth="1"/>
    <col min="6" max="6" width="14.5546875" style="2" customWidth="1"/>
    <col min="7" max="7" width="13.33203125" customWidth="1"/>
    <col min="8" max="8" width="14.5546875" customWidth="1"/>
    <col min="9" max="9" width="66" customWidth="1"/>
  </cols>
  <sheetData>
    <row r="1" spans="1:9" s="1" customFormat="1" ht="31.8" customHeight="1">
      <c r="A1" s="18" t="s">
        <v>30</v>
      </c>
      <c r="B1" s="18" t="s">
        <v>31</v>
      </c>
      <c r="C1" s="18" t="s">
        <v>126</v>
      </c>
      <c r="D1" s="18" t="s">
        <v>127</v>
      </c>
      <c r="E1" s="18" t="s">
        <v>128</v>
      </c>
      <c r="F1" s="18" t="s">
        <v>129</v>
      </c>
      <c r="G1" s="18" t="s">
        <v>130</v>
      </c>
      <c r="H1" s="18" t="s">
        <v>131</v>
      </c>
      <c r="I1" s="18" t="s">
        <v>132</v>
      </c>
    </row>
    <row r="2" spans="1:9" ht="15" customHeight="1">
      <c r="A2" s="7" t="s">
        <v>3</v>
      </c>
      <c r="B2" t="str">
        <f>VLOOKUP(A2,[0]!SPIR,2,FALSE)</f>
        <v>Wiley-Blackwell</v>
      </c>
      <c r="C2">
        <f>VLOOKUP($A2,[0]!SPIR,3,FALSE)</f>
        <v>0</v>
      </c>
      <c r="D2" t="str">
        <f>VLOOKUP($A2,[0]!SPIR,4,FALSE)</f>
        <v>12-24 months</v>
      </c>
      <c r="E2" t="str">
        <f>VLOOKUP($A2,[0]!SPIR,5,FALSE)</f>
        <v>NC ND</v>
      </c>
      <c r="F2" s="4" t="str">
        <f>VLOOKUP($A2,[0]!SPIR,6,FALSE)</f>
        <v>$3000</v>
      </c>
      <c r="H2" t="str">
        <f>VLOOKUP($A2,[0]!SPIR,8,FALSE)</f>
        <v>CC BY</v>
      </c>
      <c r="I2" s="5" t="str">
        <f>VLOOKUP($A2,[0]!SPIR,9,FALSE)</f>
        <v>check copyright transfer agreement for specific permissions</v>
      </c>
    </row>
    <row r="3" spans="1:9" ht="15" customHeight="1">
      <c r="A3" s="7" t="s">
        <v>1</v>
      </c>
      <c r="B3" t="str">
        <f>VLOOKUP(A3,[0]!SPIR,2,FALSE)</f>
        <v>Cambridge UP</v>
      </c>
      <c r="C3">
        <f>VLOOKUP($A3,[0]!SPIR,3,FALSE)</f>
        <v>0</v>
      </c>
      <c r="D3" t="str">
        <f>VLOOKUP($A3,[0]!SPIR,4,FALSE)</f>
        <v>no embargo</v>
      </c>
      <c r="E3" t="str">
        <f>VLOOKUP($A3,[0]!SPIR,5,FALSE)</f>
        <v>Not specified</v>
      </c>
      <c r="F3" s="4">
        <f>VLOOKUP($A3,[0]!SPIR,6,FALSE)</f>
        <v>1695</v>
      </c>
      <c r="G3" t="str">
        <f>VLOOKUP($A3,[0]!SPIR,7,FALSE)</f>
        <v>12 months, no fee paid</v>
      </c>
      <c r="H3" t="str">
        <f>VLOOKUP($A3,[0]!SPIR,8,FALSE)</f>
        <v>CC BY (fee paid)</v>
      </c>
      <c r="I3" s="5" t="str">
        <f>VLOOKUP($A3,[0]!SPIR,9,FALSE)</f>
        <v>CUP allows authors to post FAVs on their personal/ departmental webpages/ institutional repositories immediately. VoRs may be posted on personal/dept websites as soon as they appear on Cambridge Online, and in institutional repository 12 months post-publication, for free. APCs apply for earlier access. Journals' host institutions/ societies hold copyright.</v>
      </c>
    </row>
    <row r="4" spans="1:9" ht="15" customHeight="1">
      <c r="A4" s="8" t="s">
        <v>46</v>
      </c>
      <c r="B4" t="str">
        <f>VLOOKUP(A4,[0]!SPIR,2,FALSE)</f>
        <v>Taylor &amp; Francis</v>
      </c>
      <c r="C4">
        <f>VLOOKUP($A4,[0]!SPIR,3,FALSE)</f>
        <v>0</v>
      </c>
      <c r="D4" t="str">
        <f>VLOOKUP($A4,[0]!SPIR,4,FALSE)</f>
        <v>18 months</v>
      </c>
      <c r="E4" t="str">
        <f>VLOOKUP($A4,[0]!SPIR,5,FALSE)</f>
        <v>NC ND</v>
      </c>
      <c r="F4" s="4">
        <f>VLOOKUP($A4,[0]!SPIR,6,FALSE)</f>
        <v>1788</v>
      </c>
      <c r="H4" t="str">
        <f>VLOOKUP($A4,[0]!SPIR,8,FALSE)</f>
        <v>CC BY</v>
      </c>
      <c r="I4" s="5"/>
    </row>
    <row r="5" spans="1:9" ht="15" customHeight="1">
      <c r="A5" s="7" t="s">
        <v>4</v>
      </c>
      <c r="B5" t="str">
        <f>VLOOKUP(A5,[0]!SPIR,2,FALSE)</f>
        <v>City University of New York</v>
      </c>
      <c r="C5" t="str">
        <f>VLOOKUP($A5,[0]!SPIR,3,FALSE)</f>
        <v>Not known</v>
      </c>
      <c r="D5" t="str">
        <f>VLOOKUP($A5,[0]!SPIR,4,FALSE)</f>
        <v>not known</v>
      </c>
      <c r="E5" t="str">
        <f>VLOOKUP($A5,[0]!SPIR,5,FALSE)</f>
        <v>not known</v>
      </c>
      <c r="F5" s="4" t="str">
        <f>VLOOKUP($A5,[0]!SPIR,6,FALSE)</f>
        <v>not known</v>
      </c>
      <c r="G5" t="str">
        <f>VLOOKUP($A5,[0]!SPIR,7,FALSE)</f>
        <v>not known</v>
      </c>
      <c r="H5" t="str">
        <f>VLOOKUP($A5,[0]!SPIR,8,FALSE)</f>
        <v>not known</v>
      </c>
      <c r="I5" s="5" t="str">
        <f>VLOOKUP($A5,[0]!SPIR,9,FALSE)</f>
        <v>CUNY do not provide specific information on their website; may be detailed with  the copyright agreement</v>
      </c>
    </row>
    <row r="6" spans="1:9" ht="15" customHeight="1">
      <c r="A6" s="8" t="s">
        <v>18</v>
      </c>
      <c r="B6" t="str">
        <f>VLOOKUP(A6,[0]!SPIR,2,FALSE)</f>
        <v>Taylor &amp; Francis</v>
      </c>
      <c r="C6">
        <f>VLOOKUP($A6,[0]!SPIR,3,FALSE)</f>
        <v>0</v>
      </c>
      <c r="D6" t="str">
        <f>VLOOKUP($A6,[0]!SPIR,4,FALSE)</f>
        <v>18 months</v>
      </c>
      <c r="E6" t="str">
        <f>VLOOKUP($A6,[0]!SPIR,5,FALSE)</f>
        <v>NC ND</v>
      </c>
      <c r="F6" s="4">
        <f>VLOOKUP($A6,[0]!SPIR,6,FALSE)</f>
        <v>1788</v>
      </c>
      <c r="H6" t="str">
        <f>VLOOKUP($A6,[0]!SPIR,8,FALSE)</f>
        <v>CC BY</v>
      </c>
      <c r="I6" s="5"/>
    </row>
    <row r="7" spans="1:9" ht="15" customHeight="1">
      <c r="A7" s="7" t="s">
        <v>52</v>
      </c>
      <c r="B7" t="str">
        <f>VLOOKUP(A7,[0]!SPIR,2,FALSE)</f>
        <v>Sage</v>
      </c>
      <c r="C7">
        <f>VLOOKUP($A7,[0]!SPIR,3,FALSE)</f>
        <v>0</v>
      </c>
      <c r="D7" t="str">
        <f>VLOOKUP($A7,[0]!SPIR,4,FALSE)</f>
        <v>no embargo</v>
      </c>
      <c r="E7" t="str">
        <f>VLOOKUP($A7,[0]!SPIR,5,FALSE)</f>
        <v>Set by author</v>
      </c>
      <c r="F7" s="4">
        <f>VLOOKUP($A7,[0]!SPIR,6,FALSE)</f>
        <v>800</v>
      </c>
      <c r="H7" t="str">
        <f>VLOOKUP($A7,[0]!SPIR,8,FALSE)</f>
        <v>CC BY</v>
      </c>
      <c r="I7" s="5" t="str">
        <f>VLOOKUP($A7,[0]!SPIR,9,FALSE)</f>
        <v>Author retains copyright of article</v>
      </c>
    </row>
    <row r="8" spans="1:9" ht="15" customHeight="1">
      <c r="A8" s="8" t="s">
        <v>32</v>
      </c>
      <c r="B8" t="str">
        <f>VLOOKUP(A8,[0]!SPIR,2,FALSE)</f>
        <v>Council on Foreign Relations</v>
      </c>
      <c r="C8" t="str">
        <f>VLOOKUP($A8,[0]!SPIR,3,FALSE)</f>
        <v>Not known</v>
      </c>
      <c r="D8" t="str">
        <f>VLOOKUP($A8,[0]!SPIR,4,FALSE)</f>
        <v>not known</v>
      </c>
      <c r="E8" t="str">
        <f>VLOOKUP($A8,[0]!SPIR,5,FALSE)</f>
        <v>not known</v>
      </c>
      <c r="F8" s="4" t="str">
        <f>VLOOKUP($A8,[0]!SPIR,6,FALSE)</f>
        <v>not known</v>
      </c>
      <c r="G8" t="str">
        <f>VLOOKUP($A8,[0]!SPIR,7,FALSE)</f>
        <v>not known</v>
      </c>
      <c r="H8" t="str">
        <f>VLOOKUP($A8,[0]!SPIR,8,FALSE)</f>
        <v>not known</v>
      </c>
      <c r="I8" s="5"/>
    </row>
    <row r="9" spans="1:9" ht="15" customHeight="1">
      <c r="A9" s="7" t="s">
        <v>45</v>
      </c>
      <c r="B9" t="str">
        <f>VLOOKUP(A9,[0]!SPIR,2,FALSE)</f>
        <v>Washington Post</v>
      </c>
      <c r="C9" t="str">
        <f>VLOOKUP($A9,[0]!SPIR,3,FALSE)</f>
        <v>Not known</v>
      </c>
      <c r="D9" t="str">
        <f>VLOOKUP($A9,[0]!SPIR,4,FALSE)</f>
        <v>not known</v>
      </c>
      <c r="E9" t="str">
        <f>VLOOKUP($A9,[0]!SPIR,5,FALSE)</f>
        <v>not known</v>
      </c>
      <c r="F9" s="4" t="str">
        <f>VLOOKUP($A9,[0]!SPIR,6,FALSE)</f>
        <v>not known</v>
      </c>
      <c r="G9" t="str">
        <f>VLOOKUP($A9,[0]!SPIR,7,FALSE)</f>
        <v>not known</v>
      </c>
      <c r="H9" t="str">
        <f>VLOOKUP($A9,[0]!SPIR,8,FALSE)</f>
        <v>not known</v>
      </c>
      <c r="I9" s="5"/>
    </row>
    <row r="10" spans="1:9" ht="15" customHeight="1">
      <c r="A10" s="8" t="s">
        <v>35</v>
      </c>
      <c r="B10" t="str">
        <f>VLOOKUP(A10,[0]!SPIR,2,FALSE)</f>
        <v>ACUNS</v>
      </c>
      <c r="C10" t="str">
        <f>VLOOKUP($A10,[0]!SPIR,3,FALSE)</f>
        <v>Not known</v>
      </c>
      <c r="D10" t="str">
        <f>VLOOKUP($A10,[0]!SPIR,4,FALSE)</f>
        <v>not known</v>
      </c>
      <c r="E10" t="str">
        <f>VLOOKUP($A10,[0]!SPIR,5,FALSE)</f>
        <v>not known</v>
      </c>
      <c r="F10" s="4" t="str">
        <f>VLOOKUP($A10,[0]!SPIR,6,FALSE)</f>
        <v>not known</v>
      </c>
      <c r="G10" t="str">
        <f>VLOOKUP($A10,[0]!SPIR,7,FALSE)</f>
        <v>not known</v>
      </c>
      <c r="H10" t="str">
        <f>VLOOKUP($A10,[0]!SPIR,8,FALSE)</f>
        <v>not known</v>
      </c>
      <c r="I10" s="5"/>
    </row>
    <row r="11" spans="1:9" ht="15" customHeight="1">
      <c r="A11" s="8" t="s">
        <v>33</v>
      </c>
      <c r="B11" t="str">
        <f>VLOOKUP(A11,[0]!SPIR,2,FALSE)</f>
        <v>Wiley-Blackwell</v>
      </c>
      <c r="C11">
        <f>VLOOKUP($A11,[0]!SPIR,3,FALSE)</f>
        <v>0</v>
      </c>
      <c r="D11" t="str">
        <f>VLOOKUP($A11,[0]!SPIR,4,FALSE)</f>
        <v>12-24 months</v>
      </c>
      <c r="E11" t="str">
        <f>VLOOKUP($A11,[0]!SPIR,5,FALSE)</f>
        <v>NC ND</v>
      </c>
      <c r="F11" s="4" t="str">
        <f>VLOOKUP($A11,[0]!SPIR,6,FALSE)</f>
        <v>$3,000</v>
      </c>
      <c r="H11" t="str">
        <f>VLOOKUP($A11,[0]!SPIR,8,FALSE)</f>
        <v>CC BY</v>
      </c>
      <c r="I11" s="5" t="str">
        <f>VLOOKUP($A11,[0]!SPIR,9,FALSE)</f>
        <v>check copyright transfer agreement for specific permissions</v>
      </c>
    </row>
    <row r="12" spans="1:9" ht="15" customHeight="1">
      <c r="A12" s="7" t="s">
        <v>36</v>
      </c>
      <c r="B12" t="str">
        <f>VLOOKUP(A12,[0]!SPIR,2,FALSE)</f>
        <v>Cambridge UP</v>
      </c>
      <c r="C12">
        <f>VLOOKUP($A12,[0]!SPIR,3,FALSE)</f>
        <v>0</v>
      </c>
      <c r="D12" t="str">
        <f>VLOOKUP($A12,[0]!SPIR,4,FALSE)</f>
        <v>no embargo</v>
      </c>
      <c r="E12" t="str">
        <f>VLOOKUP($A12,[0]!SPIR,5,FALSE)</f>
        <v>Not clear</v>
      </c>
      <c r="F12" s="4">
        <f>VLOOKUP($A12,[0]!SPIR,6,FALSE)</f>
        <v>1695</v>
      </c>
      <c r="G12" t="str">
        <f>VLOOKUP($A12,[0]!SPIR,7,FALSE)</f>
        <v>12 months, no fee paid</v>
      </c>
      <c r="H12" t="str">
        <f>VLOOKUP($A12,[0]!SPIR,8,FALSE)</f>
        <v>CC BY (fee paid)</v>
      </c>
      <c r="I12" s="5" t="str">
        <f>VLOOKUP($A12,[0]!SPIR,9,FALSE)</f>
        <v>CUP allows authors to post FAVs on their personal/ departmental webpages/ institutional repositories immediately. VoRs may be posted on personal/dept websites as soon as they appear on Cambridge Online, and in institutional repository 12 months post-publication, for free. APCs apply for earlier access. Journals' host institutions/ societies hold copyright.</v>
      </c>
    </row>
    <row r="13" spans="1:9" ht="15" customHeight="1">
      <c r="A13" s="8" t="s">
        <v>47</v>
      </c>
      <c r="B13" t="str">
        <f>VLOOKUP(A13,[0]!SPIR,2,FALSE)</f>
        <v>Taylor &amp; Francis</v>
      </c>
      <c r="C13">
        <f>VLOOKUP($A13,[0]!SPIR,3,FALSE)</f>
        <v>0</v>
      </c>
      <c r="D13" t="str">
        <f>VLOOKUP($A13,[0]!SPIR,4,FALSE)</f>
        <v>18 months</v>
      </c>
      <c r="E13" t="str">
        <f>VLOOKUP($A13,[0]!SPIR,5,FALSE)</f>
        <v>NC ND</v>
      </c>
      <c r="F13" s="4">
        <f>VLOOKUP($A13,[0]!SPIR,6,FALSE)</f>
        <v>1788</v>
      </c>
      <c r="H13" t="str">
        <f>VLOOKUP($A13,[0]!SPIR,8,FALSE)</f>
        <v>CC BY</v>
      </c>
      <c r="I13" s="5"/>
    </row>
    <row r="14" spans="1:9" ht="15" customHeight="1">
      <c r="A14" s="7" t="s">
        <v>44</v>
      </c>
      <c r="B14" t="str">
        <f>VLOOKUP(A14,[0]!SPIR,2,FALSE)</f>
        <v>Sage</v>
      </c>
      <c r="C14">
        <f>VLOOKUP($A14,[0]!SPIR,3,FALSE)</f>
        <v>0</v>
      </c>
      <c r="D14" t="str">
        <f>VLOOKUP($A14,[0]!SPIR,4,FALSE)</f>
        <v>no embargo</v>
      </c>
      <c r="E14" t="str">
        <f>VLOOKUP($A14,[0]!SPIR,5,FALSE)</f>
        <v>Set by author</v>
      </c>
      <c r="F14" s="4">
        <f>VLOOKUP($A14,[0]!SPIR,6,FALSE)</f>
        <v>800</v>
      </c>
      <c r="H14" t="str">
        <f>VLOOKUP($A14,[0]!SPIR,8,FALSE)</f>
        <v>CC BY</v>
      </c>
      <c r="I14" s="5" t="str">
        <f>VLOOKUP($A14,[0]!SPIR,9,FALSE)</f>
        <v>Author retains copyright of article</v>
      </c>
    </row>
    <row r="15" spans="1:9" ht="15" customHeight="1">
      <c r="A15" s="8" t="s">
        <v>34</v>
      </c>
      <c r="B15" t="str">
        <f>VLOOKUP(A15,[0]!SPIR,2,FALSE)</f>
        <v>MIT Press</v>
      </c>
      <c r="C15">
        <f>VLOOKUP($A15,[0]!SPIR,3,FALSE)</f>
        <v>0</v>
      </c>
      <c r="D15" t="str">
        <f>VLOOKUP($A15,[0]!SPIR,4,FALSE)</f>
        <v>6 months</v>
      </c>
      <c r="E15" t="str">
        <f>VLOOKUP($A15,[0]!SPIR,5,FALSE)</f>
        <v>NC ND</v>
      </c>
      <c r="F15" s="4" t="str">
        <f>VLOOKUP($A15,[0]!SPIR,6,FALSE)</f>
        <v>no paid option</v>
      </c>
      <c r="G15" t="str">
        <f>VLOOKUP($A15,[0]!SPIR,7,FALSE)</f>
        <v>6 months</v>
      </c>
      <c r="H15" t="str">
        <f>VLOOKUP($A15,[0]!SPIR,8,FALSE)</f>
        <v>NC ND</v>
      </c>
      <c r="I15" s="5" t="str">
        <f>VLOOKUP($A15,[0]!SPIR,9,FALSE)</f>
        <v>VOR encouraged in institutional repository</v>
      </c>
    </row>
    <row r="16" spans="1:9" ht="15" customHeight="1">
      <c r="A16" s="8" t="s">
        <v>12</v>
      </c>
      <c r="B16" t="str">
        <f>VLOOKUP(A16,[0]!SPIR,2,FALSE)</f>
        <v>Wiley-Blackwell</v>
      </c>
      <c r="C16">
        <f>VLOOKUP($A16,[0]!SPIR,3,FALSE)</f>
        <v>0</v>
      </c>
      <c r="D16" t="str">
        <f>VLOOKUP($A16,[0]!SPIR,4,FALSE)</f>
        <v>12-24 months</v>
      </c>
      <c r="E16" t="str">
        <f>VLOOKUP($A16,[0]!SPIR,5,FALSE)</f>
        <v>NC ND</v>
      </c>
      <c r="F16" s="4" t="str">
        <f>VLOOKUP($A16,[0]!SPIR,6,FALSE)</f>
        <v>$3,000</v>
      </c>
      <c r="H16" t="str">
        <f>VLOOKUP($A16,[0]!SPIR,8,FALSE)</f>
        <v>CC BY</v>
      </c>
      <c r="I16" s="5" t="str">
        <f>VLOOKUP($A16,[0]!SPIR,9,FALSE)</f>
        <v>check copyright transfer agreement for specific permissions</v>
      </c>
    </row>
    <row r="17" spans="1:9" ht="15" customHeight="1">
      <c r="A17" s="8" t="s">
        <v>37</v>
      </c>
      <c r="B17" t="str">
        <f>VLOOKUP(A17,[0]!SPIR,2,FALSE)</f>
        <v>Wiley-Blackwell</v>
      </c>
      <c r="C17">
        <f>VLOOKUP($A17,[0]!SPIR,3,FALSE)</f>
        <v>0</v>
      </c>
      <c r="D17" t="str">
        <f>VLOOKUP($A17,[0]!SPIR,4,FALSE)</f>
        <v>12-24 months</v>
      </c>
      <c r="E17" t="str">
        <f>VLOOKUP($A17,[0]!SPIR,5,FALSE)</f>
        <v>NC ND</v>
      </c>
      <c r="F17" s="4" t="str">
        <f>VLOOKUP($A17,[0]!SPIR,6,FALSE)</f>
        <v>$3,000</v>
      </c>
      <c r="H17" t="str">
        <f>VLOOKUP($A17,[0]!SPIR,8,FALSE)</f>
        <v>CC BY</v>
      </c>
      <c r="I17" s="5" t="str">
        <f>VLOOKUP($A17,[0]!SPIR,9,FALSE)</f>
        <v>check copyright transfer agreement for specific permissions</v>
      </c>
    </row>
    <row r="18" spans="1:9" ht="15" customHeight="1">
      <c r="A18" s="7" t="s">
        <v>19</v>
      </c>
      <c r="B18" t="str">
        <f>VLOOKUP(A18,[0]!SPIR,2,FALSE)</f>
        <v>Sage</v>
      </c>
      <c r="C18">
        <f>VLOOKUP($A18,[0]!SPIR,3,FALSE)</f>
        <v>0</v>
      </c>
      <c r="D18" t="str">
        <f>VLOOKUP($A18,[0]!SPIR,4,FALSE)</f>
        <v>no embargo</v>
      </c>
      <c r="E18" t="str">
        <f>VLOOKUP($A18,[0]!SPIR,5,FALSE)</f>
        <v>Set by author</v>
      </c>
      <c r="F18" s="4">
        <f>VLOOKUP($A18,[0]!SPIR,6,FALSE)</f>
        <v>800</v>
      </c>
      <c r="H18" t="str">
        <f>VLOOKUP($A18,[0]!SPIR,8,FALSE)</f>
        <v>CC BY</v>
      </c>
      <c r="I18" s="5" t="str">
        <f>VLOOKUP($A18,[0]!SPIR,9,FALSE)</f>
        <v>Author retains copyright of article</v>
      </c>
    </row>
    <row r="19" spans="1:9" ht="15" customHeight="1">
      <c r="A19" s="8" t="s">
        <v>20</v>
      </c>
      <c r="B19" t="str">
        <f>VLOOKUP(A19,[0]!SPIR,2,FALSE)</f>
        <v>Johns Hopkins UP</v>
      </c>
      <c r="C19">
        <f>VLOOKUP($A19,[0]!SPIR,3,FALSE)</f>
        <v>0</v>
      </c>
      <c r="D19" t="str">
        <f>VLOOKUP($A19,[0]!SPIR,4,FALSE)</f>
        <v>not known</v>
      </c>
      <c r="E19" t="str">
        <f>VLOOKUP($A19,[0]!SPIR,5,FALSE)</f>
        <v>not known</v>
      </c>
      <c r="F19" s="4" t="str">
        <f>VLOOKUP($A19,[0]!SPIR,6,FALSE)</f>
        <v>no paid option</v>
      </c>
      <c r="G19" t="str">
        <f>VLOOKUP($A19,[0]!SPIR,7,FALSE)</f>
        <v>not supported</v>
      </c>
      <c r="H19" t="str">
        <f>VLOOKUP($A19,[0]!SPIR,8,FALSE)</f>
        <v>not supported</v>
      </c>
      <c r="I19" s="5" t="str">
        <f>VLOOKUP($A19,[0]!SPIR,9,FALSE)</f>
        <v>Example policies not clear; permission best sought as part of the submission process</v>
      </c>
    </row>
    <row r="20" spans="1:9" ht="15" customHeight="1">
      <c r="A20" s="8" t="s">
        <v>22</v>
      </c>
      <c r="B20" t="str">
        <f>VLOOKUP(A20,[0]!SPIR,2,FALSE)</f>
        <v>Sage</v>
      </c>
      <c r="C20">
        <f>VLOOKUP($A20,[0]!SPIR,3,FALSE)</f>
        <v>0</v>
      </c>
      <c r="D20" t="str">
        <f>VLOOKUP($A20,[0]!SPIR,4,FALSE)</f>
        <v>no embargo</v>
      </c>
      <c r="E20" t="str">
        <f>VLOOKUP($A20,[0]!SPIR,5,FALSE)</f>
        <v>Set by author</v>
      </c>
      <c r="F20" s="4">
        <f>VLOOKUP($A20,[0]!SPIR,6,FALSE)</f>
        <v>800</v>
      </c>
      <c r="H20" t="str">
        <f>VLOOKUP($A20,[0]!SPIR,8,FALSE)</f>
        <v>CC BY</v>
      </c>
      <c r="I20" s="5" t="str">
        <f>VLOOKUP($A20,[0]!SPIR,9,FALSE)</f>
        <v>Author retains copyright of article</v>
      </c>
    </row>
    <row r="21" spans="1:9" ht="15" customHeight="1">
      <c r="A21" s="7" t="s">
        <v>41</v>
      </c>
      <c r="B21" t="str">
        <f>VLOOKUP(A21,[0]!SPIR,2,FALSE)</f>
        <v>Sage</v>
      </c>
      <c r="C21">
        <f>VLOOKUP($A21,[0]!SPIR,3,FALSE)</f>
        <v>0</v>
      </c>
      <c r="D21" t="str">
        <f>VLOOKUP($A21,[0]!SPIR,4,FALSE)</f>
        <v>no embargo</v>
      </c>
      <c r="E21" t="str">
        <f>VLOOKUP($A21,[0]!SPIR,5,FALSE)</f>
        <v>Set by author</v>
      </c>
      <c r="F21" s="4">
        <f>VLOOKUP($A21,[0]!SPIR,6,FALSE)</f>
        <v>800</v>
      </c>
      <c r="H21" t="str">
        <f>VLOOKUP($A21,[0]!SPIR,8,FALSE)</f>
        <v>CC BY</v>
      </c>
      <c r="I21" s="5" t="str">
        <f>VLOOKUP($A21,[0]!SPIR,9,FALSE)</f>
        <v>Author retains copyright of article</v>
      </c>
    </row>
    <row r="22" spans="1:9" ht="15" customHeight="1">
      <c r="A22" s="7" t="s">
        <v>42</v>
      </c>
      <c r="B22" t="str">
        <f>VLOOKUP(A22,[0]!SPIR,2,FALSE)</f>
        <v>Taylor &amp; Francis</v>
      </c>
      <c r="C22">
        <f>VLOOKUP($A22,[0]!SPIR,3,FALSE)</f>
        <v>0</v>
      </c>
      <c r="D22" t="str">
        <f>VLOOKUP($A22,[0]!SPIR,4,FALSE)</f>
        <v>18 months</v>
      </c>
      <c r="E22" t="str">
        <f>VLOOKUP($A22,[0]!SPIR,5,FALSE)</f>
        <v>NC ND</v>
      </c>
      <c r="F22" s="4">
        <f>VLOOKUP($A22,[0]!SPIR,6,FALSE)</f>
        <v>1788</v>
      </c>
      <c r="H22" t="str">
        <f>VLOOKUP($A22,[0]!SPIR,8,FALSE)</f>
        <v>CC BY</v>
      </c>
      <c r="I22" s="5"/>
    </row>
    <row r="23" spans="1:9" ht="15" customHeight="1">
      <c r="A23" s="8" t="s">
        <v>38</v>
      </c>
      <c r="B23" t="str">
        <f ca="1">VLOOKUP(A23,[0]!SPIR,2,FALSE)</f>
        <v>Cambridge UP</v>
      </c>
      <c r="C23">
        <f ca="1">VLOOKUP($A23,[0]!SPIR,3,FALSE)</f>
        <v>0</v>
      </c>
      <c r="D23" t="str">
        <f ca="1">VLOOKUP($A23,[0]!SPIR,4,FALSE)</f>
        <v>no embargo</v>
      </c>
      <c r="E23" t="str">
        <f ca="1">VLOOKUP($A23,[0]!SPIR,5,FALSE)</f>
        <v>Not clear</v>
      </c>
      <c r="F23" s="4">
        <f>VLOOKUP($A23,[0]!SPIR,6,FALSE)</f>
        <v>1695</v>
      </c>
      <c r="G23" t="str">
        <f>VLOOKUP($A23,[0]!SPIR,7,FALSE)</f>
        <v>12 months, no fee paid</v>
      </c>
      <c r="H23" t="s">
        <v>133</v>
      </c>
      <c r="I23" s="5" t="str">
        <f>VLOOKUP($A23,[0]!SPIR,9,FALSE)</f>
        <v>CUP allows authors to post FAVs on their personal/ departmental webpages/ institutional repositories immediately. VoRs may be posted on personal/dept websites as soon as they appear on Cambridge Online, and in institutional repository 12 months post-publication, for free. APCs apply for earlier access. Journals' host institutions/ societies hold copyright.</v>
      </c>
    </row>
    <row r="24" spans="1:9" ht="15" customHeight="1">
      <c r="A24" s="8" t="s">
        <v>48</v>
      </c>
      <c r="B24" t="str">
        <f>VLOOKUP(A24,[0]!SPIR,2,FALSE)</f>
        <v>Sage</v>
      </c>
      <c r="C24">
        <f>VLOOKUP($A24,[0]!SPIR,3,FALSE)</f>
        <v>0</v>
      </c>
      <c r="D24" t="str">
        <f>VLOOKUP($A24,[0]!SPIR,4,FALSE)</f>
        <v>no embargo</v>
      </c>
      <c r="E24" t="str">
        <f>VLOOKUP($A24,[0]!SPIR,5,FALSE)</f>
        <v>Set by author</v>
      </c>
      <c r="F24" s="4">
        <f>VLOOKUP($A24,[0]!SPIR,6,FALSE)</f>
        <v>800</v>
      </c>
      <c r="H24" t="str">
        <f>VLOOKUP($A24,[0]!SPIR,8,FALSE)</f>
        <v>CC BY</v>
      </c>
      <c r="I24" s="5" t="str">
        <f>VLOOKUP($A24,[0]!SPIR,9,FALSE)</f>
        <v>Author retains copyright of article</v>
      </c>
    </row>
    <row r="25" spans="1:9" ht="15" customHeight="1">
      <c r="A25" s="7" t="s">
        <v>39</v>
      </c>
      <c r="B25" t="str">
        <f>VLOOKUP(A25,[0]!SPIR,2,FALSE)</f>
        <v>Taylor &amp; Francis</v>
      </c>
      <c r="C25">
        <f>VLOOKUP($A25,[0]!SPIR,3,FALSE)</f>
        <v>0</v>
      </c>
      <c r="D25" t="str">
        <f>VLOOKUP($A25,[0]!SPIR,4,FALSE)</f>
        <v>18 months</v>
      </c>
      <c r="E25" t="str">
        <f>VLOOKUP($A25,[0]!SPIR,5,FALSE)</f>
        <v>NC ND</v>
      </c>
      <c r="F25" s="4">
        <f>VLOOKUP($A25,[0]!SPIR,6,FALSE)</f>
        <v>1788</v>
      </c>
      <c r="H25" t="str">
        <f>VLOOKUP($A25,[0]!SPIR,8,FALSE)</f>
        <v>CC BY</v>
      </c>
      <c r="I25" s="5"/>
    </row>
    <row r="26" spans="1:9" ht="15" customHeight="1">
      <c r="A26" s="8" t="s">
        <v>51</v>
      </c>
      <c r="B26" t="str">
        <f>VLOOKUP(A26,[0]!SPIR,2,FALSE)</f>
        <v>Taylor &amp; Francis</v>
      </c>
      <c r="C26">
        <f>VLOOKUP($A26,[0]!SPIR,3,FALSE)</f>
        <v>0</v>
      </c>
      <c r="D26" t="str">
        <f>VLOOKUP($A26,[0]!SPIR,4,FALSE)</f>
        <v>18 months</v>
      </c>
      <c r="E26" t="str">
        <f>VLOOKUP($A26,[0]!SPIR,5,FALSE)</f>
        <v>NC ND</v>
      </c>
      <c r="F26" s="4">
        <f>VLOOKUP($A26,[0]!SPIR,6,FALSE)</f>
        <v>1788</v>
      </c>
      <c r="H26" t="str">
        <f>VLOOKUP($A26,[0]!SPIR,8,FALSE)</f>
        <v>CC BY</v>
      </c>
      <c r="I26" s="5"/>
    </row>
    <row r="27" spans="1:9" ht="15" customHeight="1">
      <c r="A27" s="7" t="s">
        <v>43</v>
      </c>
      <c r="B27" t="str">
        <f>VLOOKUP(A27,[0]!SPIR,2,FALSE)</f>
        <v>Taylor &amp; Francis</v>
      </c>
      <c r="C27">
        <f>VLOOKUP($A27,[0]!SPIR,3,FALSE)</f>
        <v>0</v>
      </c>
      <c r="D27" t="str">
        <f>VLOOKUP($A27,[0]!SPIR,4,FALSE)</f>
        <v>18 months</v>
      </c>
      <c r="E27" t="str">
        <f>VLOOKUP($A27,[0]!SPIR,5,FALSE)</f>
        <v>Not supported</v>
      </c>
      <c r="F27" s="4" t="str">
        <f>VLOOKUP($A27,[0]!SPIR,6,FALSE)</f>
        <v>not supported</v>
      </c>
      <c r="H27" t="str">
        <f>VLOOKUP($A27,[0]!SPIR,8,FALSE)</f>
        <v xml:space="preserve">not supported </v>
      </c>
      <c r="I27" s="5" t="str">
        <f>VLOOKUP($A27,[0]!SPIR,9,FALSE)</f>
        <v>no reuse permissions, not compliant with RCUK so probably not HEFCE compliant</v>
      </c>
    </row>
    <row r="28" spans="1:9" ht="15" customHeight="1">
      <c r="A28" s="8" t="s">
        <v>49</v>
      </c>
      <c r="B28" t="str">
        <f>VLOOKUP(A28,[0]!SPIR,2,FALSE)</f>
        <v>Taylor &amp; Francis</v>
      </c>
      <c r="C28">
        <f>VLOOKUP($A28,[0]!SPIR,3,FALSE)</f>
        <v>0</v>
      </c>
      <c r="D28" t="str">
        <f>VLOOKUP($A28,[0]!SPIR,4,FALSE)</f>
        <v>18 months</v>
      </c>
      <c r="E28" t="str">
        <f>VLOOKUP($A28,[0]!SPIR,5,FALSE)</f>
        <v>NC ND</v>
      </c>
      <c r="F28" s="4">
        <f>VLOOKUP($A28,[0]!SPIR,6,FALSE)</f>
        <v>1788</v>
      </c>
      <c r="H28" t="str">
        <f>VLOOKUP($A28,[0]!SPIR,8,FALSE)</f>
        <v>CC BY</v>
      </c>
      <c r="I28" s="5"/>
    </row>
    <row r="29" spans="1:9" ht="15" customHeight="1">
      <c r="A29" s="8" t="s">
        <v>50</v>
      </c>
      <c r="B29" t="str">
        <f>VLOOKUP(A29,[0]!SPIR,2,FALSE)</f>
        <v>Taylor &amp; Francis</v>
      </c>
      <c r="C29">
        <f>VLOOKUP($A29,[0]!SPIR,3,FALSE)</f>
        <v>0</v>
      </c>
      <c r="D29" t="str">
        <f>VLOOKUP($A29,[0]!SPIR,4,FALSE)</f>
        <v>18 months</v>
      </c>
      <c r="E29" t="str">
        <f>VLOOKUP($A29,[0]!SPIR,5,FALSE)</f>
        <v>NC ND</v>
      </c>
      <c r="F29" s="4">
        <f>VLOOKUP($A29,[0]!SPIR,6,FALSE)</f>
        <v>1788</v>
      </c>
      <c r="H29" t="str">
        <f>VLOOKUP($A29,[0]!SPIR,8,FALSE)</f>
        <v>CC BY</v>
      </c>
      <c r="I29" s="5"/>
    </row>
    <row r="30" spans="1:9" ht="15" customHeight="1">
      <c r="A30" s="7" t="s">
        <v>40</v>
      </c>
      <c r="B30" t="str">
        <f>VLOOKUP(A30,[0]!SPIR,2,FALSE)</f>
        <v>Cambridge UP</v>
      </c>
      <c r="C30">
        <f>VLOOKUP($A30,[0]!SPIR,3,FALSE)</f>
        <v>0</v>
      </c>
      <c r="D30" t="str">
        <f>VLOOKUP($A30,[0]!SPIR,4,FALSE)</f>
        <v>no embargo</v>
      </c>
      <c r="E30" t="str">
        <f>VLOOKUP($A30,[0]!SPIR,5,FALSE)</f>
        <v>Not clear</v>
      </c>
      <c r="F30" s="4">
        <f>VLOOKUP($A30,[0]!SPIR,6,FALSE)</f>
        <v>1695</v>
      </c>
      <c r="G30" t="str">
        <f>VLOOKUP($A30,[0]!SPIR,7,FALSE)</f>
        <v>12 months, no fee paid</v>
      </c>
      <c r="H30" t="str">
        <f>VLOOKUP($A30,[0]!SPIR,8,FALSE)</f>
        <v>CC BY (fee paid)</v>
      </c>
      <c r="I30" s="5" t="str">
        <f>VLOOKUP($A30,[0]!SPIR,9,FALSE)</f>
        <v>CUP allows authors to post FAVs on their personal/ departmental webpages/ institutional repositories immediately. VoRs may be posted on personal/dept websites as soon as they appear on Cambridge Online, and in institutional repository 12 months post-publication, for free. APCs apply for earlier access. Journals' host institutions/ societies hold copyright.</v>
      </c>
    </row>
  </sheetData>
  <autoFilter ref="A1:I1">
    <sortState ref="A2:I30">
      <sortCondition ref="A1"/>
    </sortState>
  </autoFilter>
  <sortState ref="A2:F31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A9" sqref="A9"/>
    </sheetView>
  </sheetViews>
  <sheetFormatPr defaultRowHeight="14.4"/>
  <cols>
    <col min="1" max="1" width="52.109375" bestFit="1" customWidth="1"/>
    <col min="2" max="2" width="22.44140625" customWidth="1"/>
    <col min="3" max="3" width="9.5546875" customWidth="1"/>
    <col min="4" max="4" width="15.5546875" customWidth="1"/>
    <col min="5" max="5" width="17.21875" customWidth="1"/>
    <col min="6" max="6" width="12.88671875" customWidth="1"/>
    <col min="7" max="8" width="21.33203125" customWidth="1"/>
    <col min="9" max="9" width="72.6640625" customWidth="1"/>
  </cols>
  <sheetData>
    <row r="1" spans="1:10" s="1" customFormat="1" ht="28.8">
      <c r="A1" s="18" t="s">
        <v>30</v>
      </c>
      <c r="B1" s="18" t="s">
        <v>31</v>
      </c>
      <c r="C1" s="18" t="s">
        <v>126</v>
      </c>
      <c r="D1" s="18" t="s">
        <v>127</v>
      </c>
      <c r="E1" s="18" t="s">
        <v>128</v>
      </c>
      <c r="F1" s="18" t="s">
        <v>129</v>
      </c>
      <c r="G1" s="18" t="s">
        <v>130</v>
      </c>
      <c r="H1" s="18" t="s">
        <v>131</v>
      </c>
      <c r="I1" s="18" t="s">
        <v>132</v>
      </c>
      <c r="J1" s="18"/>
    </row>
    <row r="2" spans="1:10">
      <c r="A2" s="7" t="s">
        <v>3</v>
      </c>
      <c r="B2" t="str">
        <f>VLOOKUP(A2,[0]!SPIR,2,FALSE)</f>
        <v>Wiley-Blackwell</v>
      </c>
      <c r="C2">
        <f>VLOOKUP(A$2,[0]!SPIR,3,FALSE)</f>
        <v>0</v>
      </c>
      <c r="D2" s="2" t="str">
        <f>VLOOKUP($A2,[0]!SPIR,4,FALSE)</f>
        <v>12-24 months</v>
      </c>
      <c r="E2" s="2" t="str">
        <f>VLOOKUP($A2,[0]!SPIR,5,FALSE)</f>
        <v>NC ND</v>
      </c>
      <c r="F2" s="2" t="str">
        <f>VLOOKUP($A2,[0]!SPIR,6,FALSE)</f>
        <v>$3000</v>
      </c>
      <c r="G2">
        <f>VLOOKUP($A2,[0]!SPIR,7,FALSE)</f>
        <v>0</v>
      </c>
      <c r="H2" t="str">
        <f>VLOOKUP($A2,[0]!SPIR,8,FALSE)</f>
        <v>CC BY</v>
      </c>
      <c r="I2" t="str">
        <f>VLOOKUP($A2,[0]!SPIR,9,FALSE)</f>
        <v>check copyright transfer agreement for specific permissions</v>
      </c>
    </row>
    <row r="3" spans="1:10">
      <c r="A3" s="7" t="s">
        <v>0</v>
      </c>
      <c r="B3" t="str">
        <f>VLOOKUP(A3,[0]!SPIR,2,FALSE)</f>
        <v>Cambridge UP</v>
      </c>
      <c r="C3">
        <f>VLOOKUP($A3,[0]!SPIR,3,FALSE)</f>
        <v>0</v>
      </c>
      <c r="D3" s="2" t="str">
        <f>VLOOKUP($A3,[0]!SPIR,4,FALSE)</f>
        <v>no embargo</v>
      </c>
      <c r="E3" s="2" t="str">
        <f>VLOOKUP($A3,[0]!SPIR,5,FALSE)</f>
        <v>Not clear</v>
      </c>
      <c r="F3" s="2">
        <f>VLOOKUP($A3,[0]!SPIR,6,FALSE)</f>
        <v>1695</v>
      </c>
      <c r="G3" t="str">
        <f>VLOOKUP($A3,[0]!SPIR,7,FALSE)</f>
        <v>12 months, no fee paid</v>
      </c>
      <c r="H3" t="str">
        <f>VLOOKUP($A3,[0]!SPIR,8,FALSE)</f>
        <v>CC BY (fee paid)</v>
      </c>
      <c r="I3" t="str">
        <f>VLOOKUP($A3,[0]!SPIR,9,FALSE)</f>
        <v>CUP allows authors to post FAVs on their personal/ departmental webpages/ institutional repositories immediately. VoRs may be posted on personal/dept websites as soon as they appear on Cambridge Online, and in institutional repository 12 months post-publication, for free. APCs apply for earlier access. Journals' host institutions/ societies hold copyright.</v>
      </c>
    </row>
    <row r="4" spans="1:10">
      <c r="A4" s="10" t="s">
        <v>64</v>
      </c>
      <c r="B4" t="str">
        <f>VLOOKUP(A4,[0]!SPIR,2,FALSE)</f>
        <v>Wiley-Blackwell</v>
      </c>
      <c r="C4">
        <f>VLOOKUP($A4,[0]!SPIR,3,FALSE)</f>
        <v>0</v>
      </c>
      <c r="D4" s="2" t="str">
        <f>VLOOKUP($A4,[0]!SPIR,4,FALSE)</f>
        <v>12-24 months</v>
      </c>
      <c r="E4" s="2" t="str">
        <f>VLOOKUP($A4,[0]!SPIR,5,FALSE)</f>
        <v>NC ND</v>
      </c>
      <c r="F4" s="2" t="str">
        <f>VLOOKUP($A4,[0]!SPIR,6,FALSE)</f>
        <v>$3,000</v>
      </c>
      <c r="G4">
        <f>VLOOKUP($A4,[0]!SPIR,7,FALSE)</f>
        <v>0</v>
      </c>
      <c r="H4" t="str">
        <f>VLOOKUP($A4,[0]!SPIR,8,FALSE)</f>
        <v>CC BY</v>
      </c>
      <c r="I4" t="str">
        <f>VLOOKUP($A4,[0]!SPIR,9,FALSE)</f>
        <v>check copyright transfer agreement for specific permissions</v>
      </c>
    </row>
    <row r="5" spans="1:10">
      <c r="A5" s="10" t="s">
        <v>58</v>
      </c>
      <c r="B5" t="str">
        <f>VLOOKUP(A5,[0]!SPIR,2,FALSE)</f>
        <v>Palgrave Macmillan</v>
      </c>
      <c r="C5">
        <f>VLOOKUP($A5,[0]!SPIR,3,FALSE)</f>
        <v>0</v>
      </c>
      <c r="D5" s="2" t="str">
        <f>VLOOKUP($A5,[0]!SPIR,4,FALSE)</f>
        <v>18 months</v>
      </c>
      <c r="E5" s="2" t="str">
        <f>VLOOKUP($A5,[0]!SPIR,5,FALSE)</f>
        <v>NC ND</v>
      </c>
      <c r="F5" s="2">
        <f>VLOOKUP($A5,[0]!SPIR,6,FALSE)</f>
        <v>1600</v>
      </c>
      <c r="G5">
        <f>VLOOKUP($A5,[0]!SPIR,7,FALSE)</f>
        <v>0</v>
      </c>
      <c r="H5" t="str">
        <f>VLOOKUP($A5,[0]!SPIR,8,FALSE)</f>
        <v>CC BY</v>
      </c>
    </row>
    <row r="6" spans="1:10">
      <c r="A6" s="10" t="s">
        <v>59</v>
      </c>
      <c r="B6" t="str">
        <f>VLOOKUP(A6,[0]!SPIR,2,FALSE)</f>
        <v>Taylor &amp; Francis</v>
      </c>
      <c r="C6">
        <f>VLOOKUP($A6,[0]!SPIR,3,FALSE)</f>
        <v>0</v>
      </c>
      <c r="D6" s="2" t="str">
        <f>VLOOKUP($A6,[0]!SPIR,4,FALSE)</f>
        <v>18 months</v>
      </c>
      <c r="E6" s="2" t="str">
        <f>VLOOKUP($A6,[0]!SPIR,5,FALSE)</f>
        <v>NC ND</v>
      </c>
      <c r="F6" s="2">
        <f>VLOOKUP($A6,[0]!SPIR,6,FALSE)</f>
        <v>1788</v>
      </c>
      <c r="G6">
        <f>VLOOKUP($A6,[0]!SPIR,7,FALSE)</f>
        <v>0</v>
      </c>
      <c r="H6" t="str">
        <f>VLOOKUP($A6,[0]!SPIR,8,FALSE)</f>
        <v>CC BY</v>
      </c>
    </row>
    <row r="7" spans="1:10">
      <c r="A7" s="10" t="s">
        <v>53</v>
      </c>
      <c r="B7" t="str">
        <f>VLOOKUP(A7,[0]!SPIR,2,FALSE)</f>
        <v>University of Chicago Press</v>
      </c>
      <c r="C7">
        <f>VLOOKUP($A7,[0]!SPIR,3,FALSE)</f>
        <v>0</v>
      </c>
      <c r="D7" s="2" t="str">
        <f>VLOOKUP($A7,[0]!SPIR,4,FALSE)</f>
        <v>12 months</v>
      </c>
      <c r="E7" s="2" t="str">
        <f>VLOOKUP($A7,[0]!SPIR,5,FALSE)</f>
        <v>NC</v>
      </c>
      <c r="F7" s="2">
        <f>VLOOKUP($A7,[0]!SPIR,6,FALSE)</f>
        <v>0</v>
      </c>
      <c r="G7" t="str">
        <f>VLOOKUP($A7,[0]!SPIR,7,FALSE)</f>
        <v>12 months</v>
      </c>
      <c r="H7" t="str">
        <f>VLOOKUP($A7,[0]!SPIR,8,FALSE)</f>
        <v>NC</v>
      </c>
      <c r="I7" t="str">
        <f>VLOOKUP($A7,[0]!SPIR,9,FALSE)</f>
        <v>Authors encouraged to deposit VOR after 12 months in institutional repository</v>
      </c>
    </row>
    <row r="8" spans="1:10">
      <c r="A8" s="10" t="s">
        <v>60</v>
      </c>
      <c r="B8" t="str">
        <f>VLOOKUP(A8,[0]!SPIR,2,FALSE)</f>
        <v>Sage</v>
      </c>
      <c r="C8">
        <f>VLOOKUP($A8,[0]!SPIR,3,FALSE)</f>
        <v>0</v>
      </c>
      <c r="D8" s="2" t="str">
        <f>VLOOKUP($A8,[0]!SPIR,4,FALSE)</f>
        <v>no embargo</v>
      </c>
      <c r="E8" s="2" t="str">
        <f>VLOOKUP($A8,[0]!SPIR,5,FALSE)</f>
        <v>Set by author</v>
      </c>
      <c r="F8" s="2">
        <f>VLOOKUP($A8,[0]!SPIR,6,FALSE)</f>
        <v>800</v>
      </c>
      <c r="G8">
        <f>VLOOKUP($A8,[0]!SPIR,7,FALSE)</f>
        <v>0</v>
      </c>
      <c r="H8" t="str">
        <f>VLOOKUP($A8,[0]!SPIR,8,FALSE)</f>
        <v>CC BY</v>
      </c>
      <c r="I8" t="str">
        <f>VLOOKUP($A8,[0]!SPIR,9,FALSE)</f>
        <v>Author retains copyright of article</v>
      </c>
    </row>
    <row r="9" spans="1:10">
      <c r="A9" s="10" t="s">
        <v>54</v>
      </c>
      <c r="B9" t="str">
        <f>VLOOKUP(A9,[0]!SPIR,2,FALSE)</f>
        <v>Imprint Academic</v>
      </c>
      <c r="C9">
        <f>VLOOKUP($A9,[0]!SPIR,3,FALSE)</f>
        <v>0</v>
      </c>
      <c r="D9" s="2" t="str">
        <f>VLOOKUP($A9,[0]!SPIR,4,FALSE)</f>
        <v>not supported</v>
      </c>
      <c r="E9" s="2" t="str">
        <f>VLOOKUP($A9,[0]!SPIR,5,FALSE)</f>
        <v>not supported</v>
      </c>
      <c r="F9" s="2" t="str">
        <f>VLOOKUP($A9,[0]!SPIR,6,FALSE)</f>
        <v>Not known</v>
      </c>
      <c r="G9" t="str">
        <f>VLOOKUP($A9,[0]!SPIR,7,FALSE)</f>
        <v>Not known</v>
      </c>
      <c r="H9" t="str">
        <f>VLOOKUP($A9,[0]!SPIR,8,FALSE)</f>
        <v>Not known</v>
      </c>
      <c r="I9" t="str">
        <f>VLOOKUP($A9,[0]!SPIR,9,FALSE)</f>
        <v>Published at Exeter; should be easy enough to find out</v>
      </c>
    </row>
    <row r="10" spans="1:10">
      <c r="A10" s="10" t="s">
        <v>63</v>
      </c>
      <c r="B10" t="str">
        <f>VLOOKUP(A10,[0]!SPIR,2,FALSE)</f>
        <v>Wiley-Blackwell</v>
      </c>
      <c r="C10">
        <f>VLOOKUP($A10,[0]!SPIR,3,FALSE)</f>
        <v>0</v>
      </c>
      <c r="D10" s="2" t="str">
        <f>VLOOKUP($A10,[0]!SPIR,4,FALSE)</f>
        <v>12-24 months</v>
      </c>
      <c r="E10" s="2" t="str">
        <f>VLOOKUP($A10,[0]!SPIR,5,FALSE)</f>
        <v>NC ND</v>
      </c>
      <c r="F10" s="2" t="str">
        <f>VLOOKUP($A10,[0]!SPIR,6,FALSE)</f>
        <v>$3,000</v>
      </c>
      <c r="G10">
        <f>VLOOKUP($A10,[0]!SPIR,7,FALSE)</f>
        <v>0</v>
      </c>
      <c r="H10" t="str">
        <f>VLOOKUP($A10,[0]!SPIR,8,FALSE)</f>
        <v>CC BY</v>
      </c>
      <c r="I10" t="str">
        <f>VLOOKUP($A10,[0]!SPIR,9,FALSE)</f>
        <v>check copyright transfer agreement for specific permissions</v>
      </c>
    </row>
    <row r="11" spans="1:10">
      <c r="A11" s="10" t="s">
        <v>68</v>
      </c>
      <c r="B11" t="str">
        <f>VLOOKUP(A11,[0]!SPIR,2,FALSE)</f>
        <v>Brill</v>
      </c>
      <c r="C11">
        <f>VLOOKUP($A11,[0]!SPIR,3,FALSE)</f>
        <v>0</v>
      </c>
      <c r="D11" s="2" t="str">
        <f>VLOOKUP($A11,[0]!SPIR,4,FALSE)</f>
        <v>no embargo</v>
      </c>
      <c r="E11" s="2" t="str">
        <f>VLOOKUP($A11,[0]!SPIR,5,FALSE)</f>
        <v>Not clear</v>
      </c>
      <c r="F11" s="2" t="str">
        <f>VLOOKUP($A11,[0]!SPIR,6,FALSE)</f>
        <v>$2,800</v>
      </c>
      <c r="G11">
        <f>VLOOKUP($A11,[0]!SPIR,7,FALSE)</f>
        <v>0</v>
      </c>
      <c r="H11" t="str">
        <f>VLOOKUP($A11,[0]!SPIR,8,FALSE)</f>
        <v>CC BY NC</v>
      </c>
    </row>
    <row r="12" spans="1:10">
      <c r="A12" s="10" t="s">
        <v>55</v>
      </c>
      <c r="B12" t="str">
        <f>VLOOKUP(A12,[0]!SPIR,2,FALSE)</f>
        <v>Wiley-Blackwell</v>
      </c>
      <c r="C12">
        <f>VLOOKUP($A12,[0]!SPIR,3,FALSE)</f>
        <v>0</v>
      </c>
      <c r="D12" s="2" t="str">
        <f>VLOOKUP($A12,[0]!SPIR,4,FALSE)</f>
        <v>12-24 months</v>
      </c>
      <c r="E12" s="2" t="str">
        <f>VLOOKUP($A12,[0]!SPIR,5,FALSE)</f>
        <v>NC ND</v>
      </c>
      <c r="F12" s="2" t="str">
        <f>VLOOKUP($A12,[0]!SPIR,6,FALSE)</f>
        <v>$3,000</v>
      </c>
      <c r="G12">
        <f>VLOOKUP($A12,[0]!SPIR,7,FALSE)</f>
        <v>0</v>
      </c>
      <c r="H12" t="str">
        <f>VLOOKUP($A12,[0]!SPIR,8,FALSE)</f>
        <v>CC BY</v>
      </c>
      <c r="I12" t="str">
        <f>VLOOKUP($A12,[0]!SPIR,9,FALSE)</f>
        <v>check copyright transfer agreement for specific permissions</v>
      </c>
    </row>
    <row r="13" spans="1:10">
      <c r="A13" s="10" t="s">
        <v>9</v>
      </c>
      <c r="B13" t="str">
        <f>VLOOKUP(A13,[0]!SPIR,2,FALSE)</f>
        <v>Cambridge UP</v>
      </c>
      <c r="C13">
        <f>VLOOKUP($A13,[0]!SPIR,3,FALSE)</f>
        <v>0</v>
      </c>
      <c r="D13" s="2" t="str">
        <f>VLOOKUP($A13,[0]!SPIR,4,FALSE)</f>
        <v>no embargo</v>
      </c>
      <c r="E13" s="2" t="str">
        <f>VLOOKUP($A13,[0]!SPIR,5,FALSE)</f>
        <v>Not clear</v>
      </c>
      <c r="F13" s="2">
        <f>VLOOKUP($A13,[0]!SPIR,6,FALSE)</f>
        <v>1695</v>
      </c>
      <c r="G13" t="str">
        <f>VLOOKUP($A13,[0]!SPIR,7,FALSE)</f>
        <v>12 months, no fee paid</v>
      </c>
      <c r="H13" t="str">
        <f>VLOOKUP($A13,[0]!SPIR,8,FALSE)</f>
        <v>CC BY (fee paid)</v>
      </c>
      <c r="I13" t="str">
        <f>VLOOKUP($A13,[0]!SPIR,9,FALSE)</f>
        <v>CUP allows authors to post FAVs on their personal/ departmental webpages/ institutional repositories immediately. VoRs may be posted on personal/dept websites as soon as they appear on Cambridge Online, and in institutional repository 12 months post-publication, for free. APCs apply for earlier access. Journals' host institutions/ societies hold copyright.</v>
      </c>
    </row>
    <row r="14" spans="1:10">
      <c r="A14" s="10" t="s">
        <v>70</v>
      </c>
      <c r="B14" t="str">
        <f>VLOOKUP(A14,[0]!SPIR,2,FALSE)</f>
        <v>Taylor &amp; Francis</v>
      </c>
      <c r="C14">
        <f>VLOOKUP($A14,[0]!SPIR,3,FALSE)</f>
        <v>0</v>
      </c>
      <c r="D14" s="2" t="str">
        <f>VLOOKUP($A14,[0]!SPIR,4,FALSE)</f>
        <v>18 months</v>
      </c>
      <c r="E14" s="2" t="str">
        <f>VLOOKUP($A14,[0]!SPIR,5,FALSE)</f>
        <v>NC ND</v>
      </c>
      <c r="F14" s="2">
        <f>VLOOKUP($A14,[0]!SPIR,6,FALSE)</f>
        <v>1788</v>
      </c>
      <c r="G14">
        <f>VLOOKUP($A14,[0]!SPIR,7,FALSE)</f>
        <v>0</v>
      </c>
      <c r="H14" t="str">
        <f>VLOOKUP($A14,[0]!SPIR,8,FALSE)</f>
        <v>CC BY</v>
      </c>
    </row>
    <row r="15" spans="1:10">
      <c r="A15" s="10" t="s">
        <v>57</v>
      </c>
      <c r="B15" t="str">
        <f>VLOOKUP(A15,[0]!SPIR,2,FALSE)</f>
        <v>Wiley-Blackwell</v>
      </c>
      <c r="C15">
        <f>VLOOKUP($A15,[0]!SPIR,3,FALSE)</f>
        <v>0</v>
      </c>
      <c r="D15" s="2" t="str">
        <f>VLOOKUP($A15,[0]!SPIR,4,FALSE)</f>
        <v>not supported</v>
      </c>
      <c r="E15" s="2" t="str">
        <f>VLOOKUP($A15,[0]!SPIR,5,FALSE)</f>
        <v>NC ND</v>
      </c>
      <c r="F15" s="2" t="str">
        <f>VLOOKUP($A15,[0]!SPIR,6,FALSE)</f>
        <v>$3,000</v>
      </c>
      <c r="G15">
        <f>VLOOKUP($A15,[0]!SPIR,7,FALSE)</f>
        <v>0</v>
      </c>
      <c r="H15" t="str">
        <f>VLOOKUP($A15,[0]!SPIR,8,FALSE)</f>
        <v>CC BY</v>
      </c>
      <c r="I15" t="str">
        <f>VLOOKUP($A15,[0]!SPIR,9,FALSE)</f>
        <v>check copyright transfer agreement for specific permissions</v>
      </c>
    </row>
    <row r="16" spans="1:10">
      <c r="A16" s="10" t="s">
        <v>69</v>
      </c>
      <c r="B16" t="str">
        <f>VLOOKUP(A16,[0]!SPIR,2,FALSE)</f>
        <v>Sage</v>
      </c>
      <c r="C16">
        <f>VLOOKUP($A16,[0]!SPIR,3,FALSE)</f>
        <v>0</v>
      </c>
      <c r="D16" s="2" t="str">
        <f>VLOOKUP($A16,[0]!SPIR,4,FALSE)</f>
        <v>no embargo</v>
      </c>
      <c r="E16" s="2" t="str">
        <f>VLOOKUP($A16,[0]!SPIR,5,FALSE)</f>
        <v>Set by author</v>
      </c>
      <c r="F16" s="2">
        <f>VLOOKUP($A16,[0]!SPIR,6,FALSE)</f>
        <v>800</v>
      </c>
      <c r="G16">
        <f>VLOOKUP($A16,[0]!SPIR,7,FALSE)</f>
        <v>0</v>
      </c>
      <c r="H16" t="str">
        <f>VLOOKUP($A16,[0]!SPIR,8,FALSE)</f>
        <v>CC BY</v>
      </c>
      <c r="I16" t="str">
        <f>VLOOKUP($A16,[0]!SPIR,9,FALSE)</f>
        <v>Author retains copyright of article</v>
      </c>
    </row>
    <row r="17" spans="1:9">
      <c r="A17" s="10" t="s">
        <v>2</v>
      </c>
      <c r="B17" t="str">
        <f>VLOOKUP(A17,[0]!SPIR,2,FALSE)</f>
        <v>Wiley-Blackwell</v>
      </c>
      <c r="C17">
        <f>VLOOKUP($A17,[0]!SPIR,3,FALSE)</f>
        <v>0</v>
      </c>
      <c r="D17" s="2" t="str">
        <f>VLOOKUP($A17,[0]!SPIR,4,FALSE)</f>
        <v>12-24 months</v>
      </c>
      <c r="E17" s="2" t="str">
        <f>VLOOKUP($A17,[0]!SPIR,5,FALSE)</f>
        <v>NC ND</v>
      </c>
      <c r="F17" s="2" t="str">
        <f>VLOOKUP($A17,[0]!SPIR,6,FALSE)</f>
        <v>$3,000</v>
      </c>
      <c r="G17">
        <f>VLOOKUP($A17,[0]!SPIR,7,FALSE)</f>
        <v>0</v>
      </c>
      <c r="H17" t="str">
        <f>VLOOKUP($A17,[0]!SPIR,8,FALSE)</f>
        <v>CC BY</v>
      </c>
      <c r="I17" t="str">
        <f>VLOOKUP($A17,[0]!SPIR,9,FALSE)</f>
        <v>check copyright transfer agreement for specific permissions</v>
      </c>
    </row>
    <row r="18" spans="1:9">
      <c r="A18" s="10" t="s">
        <v>15</v>
      </c>
      <c r="B18" t="str">
        <f>VLOOKUP(A18,[0]!SPIR,2,FALSE)</f>
        <v>Sage</v>
      </c>
      <c r="C18">
        <f>VLOOKUP($A18,[0]!SPIR,3,FALSE)</f>
        <v>0</v>
      </c>
      <c r="D18" s="2" t="str">
        <f>VLOOKUP($A18,[0]!SPIR,4,FALSE)</f>
        <v>no embargo</v>
      </c>
      <c r="E18" s="2" t="str">
        <f>VLOOKUP($A18,[0]!SPIR,5,FALSE)</f>
        <v>Set by author</v>
      </c>
      <c r="F18" s="2">
        <f>VLOOKUP($A18,[0]!SPIR,6,FALSE)</f>
        <v>800</v>
      </c>
      <c r="G18">
        <f>VLOOKUP($A18,[0]!SPIR,7,FALSE)</f>
        <v>0</v>
      </c>
      <c r="H18" t="str">
        <f>VLOOKUP($A18,[0]!SPIR,8,FALSE)</f>
        <v>CC BY</v>
      </c>
      <c r="I18" t="str">
        <f>VLOOKUP($A18,[0]!SPIR,9,FALSE)</f>
        <v>Author retains copyright of article</v>
      </c>
    </row>
    <row r="19" spans="1:9">
      <c r="A19" s="10" t="s">
        <v>61</v>
      </c>
      <c r="B19" t="str">
        <f>VLOOKUP(A19,[0]!SPIR,2,FALSE)</f>
        <v>Sage</v>
      </c>
      <c r="C19">
        <f>VLOOKUP($A19,[0]!SPIR,3,FALSE)</f>
        <v>0</v>
      </c>
      <c r="D19" s="2" t="str">
        <f>VLOOKUP($A19,[0]!SPIR,4,FALSE)</f>
        <v>no embargo</v>
      </c>
      <c r="E19" s="2" t="str">
        <f>VLOOKUP($A19,[0]!SPIR,5,FALSE)</f>
        <v>Set by author</v>
      </c>
      <c r="F19" s="2">
        <f>VLOOKUP($A19,[0]!SPIR,6,FALSE)</f>
        <v>800</v>
      </c>
      <c r="G19">
        <f>VLOOKUP($A19,[0]!SPIR,7,FALSE)</f>
        <v>0</v>
      </c>
      <c r="H19" t="str">
        <f>VLOOKUP($A19,[0]!SPIR,8,FALSE)</f>
        <v>CC BY</v>
      </c>
      <c r="I19" t="str">
        <f>VLOOKUP($A19,[0]!SPIR,9,FALSE)</f>
        <v>Author retains copyright of article</v>
      </c>
    </row>
    <row r="20" spans="1:9">
      <c r="A20" s="10" t="s">
        <v>62</v>
      </c>
      <c r="B20" t="str">
        <f>VLOOKUP(A20,[0]!SPIR,2,FALSE)</f>
        <v>Palgrave Macmillan</v>
      </c>
      <c r="C20">
        <f>VLOOKUP($A20,[0]!SPIR,3,FALSE)</f>
        <v>0</v>
      </c>
      <c r="D20" s="2" t="str">
        <f>VLOOKUP($A20,[0]!SPIR,4,FALSE)</f>
        <v>18 months</v>
      </c>
      <c r="E20" s="2" t="str">
        <f>VLOOKUP($A20,[0]!SPIR,5,FALSE)</f>
        <v>NC ND</v>
      </c>
      <c r="F20" s="2">
        <f>VLOOKUP($A20,[0]!SPIR,6,FALSE)</f>
        <v>1600</v>
      </c>
      <c r="G20">
        <f>VLOOKUP($A20,[0]!SPIR,7,FALSE)</f>
        <v>0</v>
      </c>
      <c r="H20" t="str">
        <f>VLOOKUP($A20,[0]!SPIR,8,FALSE)</f>
        <v>CC BY</v>
      </c>
    </row>
    <row r="21" spans="1:9">
      <c r="A21" s="10" t="s">
        <v>56</v>
      </c>
      <c r="B21" t="str">
        <f>VLOOKUP(A21,[0]!SPIR,2,FALSE)</f>
        <v>Cambridge UP</v>
      </c>
      <c r="C21">
        <f>VLOOKUP($A21,[0]!SPIR,3,FALSE)</f>
        <v>0</v>
      </c>
      <c r="D21" s="2" t="str">
        <f>VLOOKUP($A21,[0]!SPIR,4,FALSE)</f>
        <v>no embargo</v>
      </c>
      <c r="E21" s="2" t="str">
        <f>VLOOKUP($A21,[0]!SPIR,5,FALSE)</f>
        <v>Not clear</v>
      </c>
      <c r="F21" s="2">
        <f>VLOOKUP($A21,[0]!SPIR,6,FALSE)</f>
        <v>1695</v>
      </c>
      <c r="G21" t="str">
        <f>VLOOKUP($A21,[0]!SPIR,7,FALSE)</f>
        <v>12 months, no fee paid</v>
      </c>
      <c r="H21" t="str">
        <f>VLOOKUP($A21,[0]!SPIR,8,FALSE)</f>
        <v>CC BY (fee paid)</v>
      </c>
      <c r="I21" t="str">
        <f>VLOOKUP($A21,[0]!SPIR,9,FALSE)</f>
        <v>CUP allows authors to post FAVs on their personal/ departmental webpages/ institutional repositories immediately. VoRs may be posted on personal/dept websites as soon as they appear on Cambridge Online, and in institutional repository 12 months post-publication, for free. APCs apply for earlier access. Journals' host institutions/ societies hold copyright.</v>
      </c>
    </row>
    <row r="22" spans="1:9">
      <c r="A22" s="10" t="s">
        <v>65</v>
      </c>
      <c r="B22" t="str">
        <f>VLOOKUP(A22,[0]!SPIR,2,FALSE)</f>
        <v>Cambridge UP</v>
      </c>
      <c r="C22">
        <f>VLOOKUP($A22,[0]!SPIR,3,FALSE)</f>
        <v>0</v>
      </c>
      <c r="D22" s="2" t="str">
        <f>VLOOKUP($A22,[0]!SPIR,4,FALSE)</f>
        <v>no embargo</v>
      </c>
      <c r="E22" s="2" t="str">
        <f>VLOOKUP($A22,[0]!SPIR,5,FALSE)</f>
        <v>Not clear</v>
      </c>
      <c r="F22" s="2">
        <f>VLOOKUP($A22,[0]!SPIR,6,FALSE)</f>
        <v>1695</v>
      </c>
      <c r="G22" t="str">
        <f>VLOOKUP($A22,[0]!SPIR,7,FALSE)</f>
        <v>12 months, no fee paid</v>
      </c>
      <c r="H22" t="str">
        <f>VLOOKUP($A22,[0]!SPIR,8,FALSE)</f>
        <v>CC BY (fee paid)</v>
      </c>
      <c r="I22" t="str">
        <f>VLOOKUP($A22,[0]!SPIR,9,FALSE)</f>
        <v>CUP allows authors to post FAVs on their personal/ departmental webpages/ institutional repositories immediately. VoRs may be posted on personal/dept websites as soon as they appear on Cambridge Online, and in institutional repository 12 months post-publication, for free. APCs apply for earlier access. Journals' host institutions/ societies hold copyright.</v>
      </c>
    </row>
    <row r="23" spans="1:9">
      <c r="A23" s="10" t="s">
        <v>67</v>
      </c>
      <c r="B23" t="str">
        <f>VLOOKUP(A23,[0]!SPIR,2,FALSE)</f>
        <v>New School</v>
      </c>
      <c r="C23">
        <f>VLOOKUP($A23,[0]!SPIR,3,FALSE)</f>
        <v>0</v>
      </c>
      <c r="D23" s="2" t="str">
        <f>VLOOKUP($A23,[0]!SPIR,4,FALSE)</f>
        <v>not known</v>
      </c>
      <c r="E23" s="2" t="str">
        <f>VLOOKUP($A23,[0]!SPIR,5,FALSE)</f>
        <v>not known</v>
      </c>
      <c r="F23" s="2" t="str">
        <f>VLOOKUP($A23,[0]!SPIR,6,FALSE)</f>
        <v>not known</v>
      </c>
      <c r="G23" t="str">
        <f>VLOOKUP($A23,[0]!SPIR,7,FALSE)</f>
        <v>not known</v>
      </c>
      <c r="H23" t="str">
        <f>VLOOKUP($A23,[0]!SPIR,8,FALSE)</f>
        <v>not known</v>
      </c>
      <c r="I23" t="str">
        <f>VLOOKUP($A23,[0]!SPIR,9,FALSE)</f>
        <v>not peer reviewed so not included in HEFCE proposal</v>
      </c>
    </row>
    <row r="24" spans="1:9">
      <c r="A24" s="10" t="s">
        <v>66</v>
      </c>
      <c r="B24" t="str">
        <f>VLOOKUP(A24,[0]!SPIR,2,FALSE)</f>
        <v>Florida State University</v>
      </c>
      <c r="C24">
        <f>VLOOKUP($A24,[0]!SPIR,3,FALSE)</f>
        <v>0</v>
      </c>
      <c r="D24" s="2" t="str">
        <f>VLOOKUP($A24,[0]!SPIR,4,FALSE)</f>
        <v>not supported</v>
      </c>
      <c r="E24" s="2" t="str">
        <f>VLOOKUP($A24,[0]!SPIR,5,FALSE)</f>
        <v>not supported</v>
      </c>
      <c r="F24" s="2" t="str">
        <f>VLOOKUP($A24,[0]!SPIR,6,FALSE)</f>
        <v>not supported</v>
      </c>
      <c r="G24" t="str">
        <f>VLOOKUP($A24,[0]!SPIR,7,FALSE)</f>
        <v>not supported</v>
      </c>
      <c r="H24" t="str">
        <f>VLOOKUP($A24,[0]!SPIR,8,FALSE)</f>
        <v>not supported</v>
      </c>
      <c r="I24" t="str">
        <f>VLOOKUP($A24,[0]!SPIR,9,FALSE)</f>
        <v>FAV can be archived on research website but not institutional or other repository</v>
      </c>
    </row>
  </sheetData>
  <autoFilter ref="A1:I1">
    <sortState ref="A2:I24">
      <sortCondition ref="A1"/>
    </sortState>
  </autoFilter>
  <sortState ref="A2:F24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Composite</vt:lpstr>
      <vt:lpstr>Politics</vt:lpstr>
      <vt:lpstr>IR</vt:lpstr>
      <vt:lpstr>Political Theory</vt:lpstr>
      <vt:lpstr>SPIR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</dc:creator>
  <cp:lastModifiedBy>Lee</cp:lastModifiedBy>
  <dcterms:created xsi:type="dcterms:W3CDTF">2013-08-01T08:22:26Z</dcterms:created>
  <dcterms:modified xsi:type="dcterms:W3CDTF">2013-08-15T17:36:22Z</dcterms:modified>
</cp:coreProperties>
</file>